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hca\Desktop\plan-de-pensiones\"/>
    </mc:Choice>
  </mc:AlternateContent>
  <bookViews>
    <workbookView xWindow="0" yWindow="465" windowWidth="25605" windowHeight="14190" tabRatio="854" activeTab="1"/>
  </bookViews>
  <sheets>
    <sheet name="Preguntas" sheetId="3" r:id="rId1"/>
    <sheet name="Pregunta 1" sheetId="1" r:id="rId2"/>
    <sheet name="Pregunta 2-1" sheetId="7" r:id="rId3"/>
    <sheet name="Pregunta 2-2" sheetId="8" r:id="rId4"/>
    <sheet name="Pregunta 2-3" sheetId="10" r:id="rId5"/>
    <sheet name="Pregunta 3" sheetId="9" r:id="rId6"/>
    <sheet name="Definiciones Compensacion" sheetId="2" r:id="rId7"/>
    <sheet name="Hipótesis Actuariales" sheetId="5" r:id="rId8"/>
    <sheet name="Impuestos y Cargas Sociales" sheetId="6" r:id="rId9"/>
  </sheets>
  <calcPr calcId="162913"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H16" i="1" l="1"/>
  <c r="M27" i="9"/>
  <c r="M28" i="9"/>
  <c r="O28" i="9"/>
  <c r="M29" i="9"/>
  <c r="O29" i="9"/>
  <c r="M30" i="9"/>
  <c r="O30" i="9"/>
  <c r="M31" i="9"/>
  <c r="O31" i="9"/>
  <c r="M32" i="9"/>
  <c r="O32" i="9"/>
  <c r="M33" i="9"/>
  <c r="O33" i="9"/>
  <c r="M34" i="9"/>
  <c r="O34" i="9"/>
  <c r="M35" i="9"/>
  <c r="O35" i="9"/>
  <c r="M36" i="9"/>
  <c r="O36" i="9"/>
  <c r="M37" i="9"/>
  <c r="O37" i="9"/>
  <c r="M38" i="9"/>
  <c r="O38" i="9"/>
  <c r="M39" i="9"/>
  <c r="O39" i="9"/>
  <c r="M40" i="9"/>
  <c r="O40" i="9"/>
  <c r="M41" i="9"/>
  <c r="O41" i="9"/>
  <c r="M42" i="9"/>
  <c r="O42" i="9"/>
  <c r="M43" i="9"/>
  <c r="O43" i="9"/>
  <c r="M44" i="9"/>
  <c r="O44" i="9"/>
  <c r="M45" i="9"/>
  <c r="O45" i="9"/>
  <c r="M46" i="9"/>
  <c r="O46" i="9"/>
  <c r="M47" i="9"/>
  <c r="O47" i="9"/>
  <c r="M48" i="9"/>
  <c r="O48" i="9"/>
  <c r="M49" i="9"/>
  <c r="O49" i="9"/>
  <c r="M50" i="9"/>
  <c r="O50" i="9"/>
  <c r="M51" i="9"/>
  <c r="O51" i="9"/>
  <c r="M52" i="9"/>
  <c r="O52" i="9"/>
  <c r="M53" i="9"/>
  <c r="O53" i="9"/>
  <c r="M54" i="9"/>
  <c r="O54" i="9"/>
  <c r="M55" i="9"/>
  <c r="O55" i="9"/>
  <c r="M56" i="9"/>
  <c r="O56" i="9"/>
  <c r="M57" i="9"/>
  <c r="O57" i="9"/>
  <c r="M58" i="9"/>
  <c r="O58" i="9"/>
  <c r="M59" i="9"/>
  <c r="O59" i="9"/>
  <c r="M60" i="9"/>
  <c r="O60" i="9"/>
  <c r="M61" i="9"/>
  <c r="O61" i="9"/>
  <c r="M62" i="9"/>
  <c r="O62" i="9"/>
  <c r="M63" i="9"/>
  <c r="O63" i="9"/>
  <c r="M64" i="9"/>
  <c r="O64" i="9"/>
  <c r="M65" i="9"/>
  <c r="O65" i="9"/>
  <c r="M66" i="9"/>
  <c r="O66" i="9"/>
  <c r="M67" i="9"/>
  <c r="O67" i="9"/>
  <c r="M68" i="9"/>
  <c r="O68" i="9"/>
  <c r="M69" i="9"/>
  <c r="O69" i="9"/>
  <c r="M70" i="9"/>
  <c r="O70" i="9"/>
  <c r="M71" i="9"/>
  <c r="O71" i="9"/>
  <c r="M72" i="9"/>
  <c r="O72" i="9"/>
  <c r="M73" i="9"/>
  <c r="O73" i="9"/>
  <c r="M74" i="9"/>
  <c r="O74" i="9"/>
  <c r="M75" i="9"/>
  <c r="O75" i="9"/>
  <c r="M76" i="9"/>
  <c r="O76" i="9"/>
  <c r="M77" i="9"/>
  <c r="O77" i="9"/>
  <c r="M78" i="9"/>
  <c r="O78" i="9"/>
  <c r="M79" i="9"/>
  <c r="O79" i="9"/>
  <c r="M80" i="9"/>
  <c r="O80" i="9"/>
  <c r="M81" i="9"/>
  <c r="O81" i="9"/>
  <c r="M82" i="9"/>
  <c r="O82" i="9"/>
  <c r="M83" i="9"/>
  <c r="O83" i="9"/>
  <c r="M84" i="9"/>
  <c r="O84" i="9"/>
  <c r="M85" i="9"/>
  <c r="O85" i="9"/>
  <c r="M86" i="9"/>
  <c r="O86" i="9"/>
  <c r="M87" i="9"/>
  <c r="O87" i="9"/>
  <c r="M88" i="9"/>
  <c r="O88" i="9"/>
  <c r="M89" i="9"/>
  <c r="O89" i="9"/>
  <c r="M90" i="9"/>
  <c r="O90" i="9"/>
  <c r="M91" i="9"/>
  <c r="O91" i="9"/>
  <c r="M92" i="9"/>
  <c r="O92" i="9"/>
  <c r="M93" i="9"/>
  <c r="O93" i="9"/>
  <c r="M94" i="9"/>
  <c r="O94" i="9"/>
  <c r="M95" i="9"/>
  <c r="O95" i="9"/>
  <c r="M96" i="9"/>
  <c r="O96" i="9"/>
  <c r="M97" i="9"/>
  <c r="O97" i="9"/>
  <c r="M98" i="9"/>
  <c r="O98" i="9"/>
  <c r="M99" i="9"/>
  <c r="O99" i="9"/>
  <c r="M100" i="9"/>
  <c r="O100" i="9"/>
  <c r="M101" i="9"/>
  <c r="O101" i="9"/>
  <c r="M102" i="9"/>
  <c r="O102" i="9"/>
  <c r="M103" i="9"/>
  <c r="O103" i="9"/>
  <c r="M104" i="9"/>
  <c r="O104" i="9"/>
  <c r="M105" i="9"/>
  <c r="O105" i="9"/>
  <c r="M106" i="9"/>
  <c r="O106" i="9"/>
  <c r="M107" i="9"/>
  <c r="O107" i="9"/>
  <c r="M108" i="9"/>
  <c r="O108" i="9"/>
  <c r="M109" i="9"/>
  <c r="O109" i="9"/>
  <c r="M110" i="9"/>
  <c r="O110" i="9"/>
  <c r="M111" i="9"/>
  <c r="O111" i="9"/>
  <c r="M112" i="9"/>
  <c r="O112" i="9"/>
  <c r="M113" i="9"/>
  <c r="O113" i="9"/>
  <c r="M114" i="9"/>
  <c r="O114" i="9"/>
  <c r="M115" i="9"/>
  <c r="O115" i="9"/>
  <c r="M116" i="9"/>
  <c r="O116" i="9"/>
  <c r="M117" i="9"/>
  <c r="O117" i="9"/>
  <c r="M118" i="9"/>
  <c r="O118" i="9"/>
  <c r="M119" i="9"/>
  <c r="O119" i="9"/>
  <c r="M120" i="9"/>
  <c r="O120" i="9"/>
  <c r="M121" i="9"/>
  <c r="O121" i="9"/>
  <c r="M122" i="9"/>
  <c r="O122" i="9"/>
  <c r="M123" i="9"/>
  <c r="O123" i="9"/>
  <c r="M124" i="9"/>
  <c r="O124" i="9"/>
  <c r="M125" i="9"/>
  <c r="O125" i="9"/>
  <c r="M126" i="9"/>
  <c r="O126" i="9"/>
  <c r="M127" i="9"/>
  <c r="O127" i="9"/>
  <c r="M128" i="9"/>
  <c r="O128" i="9"/>
  <c r="M129" i="9"/>
  <c r="O129" i="9"/>
  <c r="M130" i="9"/>
  <c r="O130" i="9"/>
  <c r="M131" i="9"/>
  <c r="O131" i="9"/>
  <c r="M132" i="9"/>
  <c r="O132" i="9"/>
  <c r="M133" i="9"/>
  <c r="O133" i="9"/>
  <c r="M134" i="9"/>
  <c r="O134" i="9"/>
  <c r="M135" i="9"/>
  <c r="O135" i="9"/>
  <c r="M136" i="9"/>
  <c r="O136" i="9"/>
  <c r="M137" i="9"/>
  <c r="O137" i="9"/>
  <c r="M138" i="9"/>
  <c r="O138" i="9"/>
  <c r="M139" i="9"/>
  <c r="O139" i="9"/>
  <c r="M140" i="9"/>
  <c r="O140" i="9"/>
  <c r="M141" i="9"/>
  <c r="O141" i="9"/>
  <c r="M142" i="9"/>
  <c r="O142" i="9"/>
  <c r="M143" i="9"/>
  <c r="O143" i="9"/>
  <c r="M144" i="9"/>
  <c r="O144" i="9"/>
  <c r="M145" i="9"/>
  <c r="O145" i="9"/>
  <c r="M146" i="9"/>
  <c r="O146" i="9"/>
  <c r="M147" i="9"/>
  <c r="O147" i="9"/>
  <c r="M148" i="9"/>
  <c r="O148" i="9"/>
  <c r="M149" i="9"/>
  <c r="O149" i="9"/>
  <c r="M150" i="9"/>
  <c r="O150" i="9"/>
  <c r="M151" i="9"/>
  <c r="O151" i="9"/>
  <c r="M152" i="9"/>
  <c r="O152" i="9"/>
  <c r="M153" i="9"/>
  <c r="O153" i="9"/>
  <c r="M154" i="9"/>
  <c r="O154" i="9"/>
  <c r="M155" i="9"/>
  <c r="O155" i="9"/>
  <c r="M156" i="9"/>
  <c r="O156" i="9"/>
  <c r="M157" i="9"/>
  <c r="O157" i="9"/>
  <c r="M158" i="9"/>
  <c r="O158" i="9"/>
  <c r="M159" i="9"/>
  <c r="O159" i="9"/>
  <c r="M160" i="9"/>
  <c r="O160" i="9"/>
  <c r="M161" i="9"/>
  <c r="O161" i="9"/>
  <c r="M162" i="9"/>
  <c r="O162" i="9"/>
  <c r="M163" i="9"/>
  <c r="O163" i="9"/>
  <c r="M164" i="9"/>
  <c r="O164" i="9"/>
  <c r="M165" i="9"/>
  <c r="O165" i="9"/>
  <c r="M166" i="9"/>
  <c r="O166" i="9"/>
  <c r="M167" i="9"/>
  <c r="O167" i="9"/>
  <c r="M168" i="9"/>
  <c r="O168" i="9"/>
  <c r="M169" i="9"/>
  <c r="O169" i="9"/>
  <c r="M170" i="9"/>
  <c r="O170" i="9"/>
  <c r="M171" i="9"/>
  <c r="O171" i="9"/>
  <c r="M172" i="9"/>
  <c r="O172" i="9"/>
  <c r="M173" i="9"/>
  <c r="O173" i="9"/>
  <c r="M174" i="9"/>
  <c r="O174" i="9"/>
  <c r="M175" i="9"/>
  <c r="O175" i="9"/>
  <c r="M176" i="9"/>
  <c r="O176" i="9"/>
  <c r="M177" i="9"/>
  <c r="O177" i="9"/>
  <c r="M178" i="9"/>
  <c r="O178" i="9"/>
  <c r="M179" i="9"/>
  <c r="O179" i="9"/>
  <c r="M180" i="9"/>
  <c r="O180" i="9"/>
  <c r="M181" i="9"/>
  <c r="O181" i="9"/>
  <c r="M182" i="9"/>
  <c r="O182" i="9"/>
  <c r="M183" i="9"/>
  <c r="O183" i="9"/>
  <c r="M184" i="9"/>
  <c r="O184" i="9"/>
  <c r="M185" i="9"/>
  <c r="O185" i="9"/>
  <c r="M186" i="9"/>
  <c r="O186" i="9"/>
  <c r="M187" i="9"/>
  <c r="O187" i="9"/>
  <c r="M188" i="9"/>
  <c r="O188" i="9"/>
  <c r="M189" i="9"/>
  <c r="O189" i="9"/>
  <c r="M190" i="9"/>
  <c r="O190" i="9"/>
  <c r="O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23"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E35" i="8"/>
  <c r="G20" i="8"/>
  <c r="G35" i="8"/>
  <c r="H35" i="8"/>
  <c r="J35" i="8"/>
  <c r="L35" i="8"/>
  <c r="O35" i="8"/>
  <c r="E23" i="8"/>
  <c r="G23" i="8"/>
  <c r="J23" i="8"/>
  <c r="L23" i="8"/>
  <c r="O23" i="8"/>
  <c r="E24" i="8"/>
  <c r="G24" i="8"/>
  <c r="H24" i="8"/>
  <c r="J24" i="8"/>
  <c r="L24" i="8"/>
  <c r="O24" i="8"/>
  <c r="E25" i="8"/>
  <c r="G25" i="8"/>
  <c r="H25" i="8"/>
  <c r="J25" i="8"/>
  <c r="L25" i="8"/>
  <c r="O25" i="8"/>
  <c r="E26" i="8"/>
  <c r="G26" i="8"/>
  <c r="H26" i="8"/>
  <c r="J26" i="8"/>
  <c r="L26" i="8"/>
  <c r="O26" i="8"/>
  <c r="E27" i="8"/>
  <c r="G27" i="8"/>
  <c r="H27" i="8"/>
  <c r="J27" i="8"/>
  <c r="L27" i="8"/>
  <c r="O27" i="8"/>
  <c r="E28" i="8"/>
  <c r="G28" i="8"/>
  <c r="H28" i="8"/>
  <c r="J28" i="8"/>
  <c r="L28" i="8"/>
  <c r="O28" i="8"/>
  <c r="E29" i="8"/>
  <c r="G29" i="8"/>
  <c r="H29" i="8"/>
  <c r="J29" i="8"/>
  <c r="L29" i="8"/>
  <c r="O29" i="8"/>
  <c r="E30" i="8"/>
  <c r="G30" i="8"/>
  <c r="H30" i="8"/>
  <c r="J30" i="8"/>
  <c r="L30" i="8"/>
  <c r="O30" i="8"/>
  <c r="E31" i="8"/>
  <c r="G31" i="8"/>
  <c r="H31" i="8"/>
  <c r="J31" i="8"/>
  <c r="L31" i="8"/>
  <c r="O31" i="8"/>
  <c r="E32" i="8"/>
  <c r="G32" i="8"/>
  <c r="H32" i="8"/>
  <c r="J32" i="8"/>
  <c r="L32" i="8"/>
  <c r="O32" i="8"/>
  <c r="E33" i="8"/>
  <c r="G33" i="8"/>
  <c r="H33" i="8"/>
  <c r="J33" i="8"/>
  <c r="L33" i="8"/>
  <c r="O33" i="8"/>
  <c r="E34" i="8"/>
  <c r="G34" i="8"/>
  <c r="H34" i="8"/>
  <c r="J34" i="8"/>
  <c r="L34" i="8"/>
  <c r="O34" i="8"/>
  <c r="E36" i="8"/>
  <c r="G36" i="8"/>
  <c r="H36" i="8"/>
  <c r="J36" i="8"/>
  <c r="L36" i="8"/>
  <c r="O36" i="8"/>
  <c r="E37" i="8"/>
  <c r="G37" i="8"/>
  <c r="H37" i="8"/>
  <c r="J37" i="8"/>
  <c r="L37" i="8"/>
  <c r="O37" i="8"/>
  <c r="E38" i="8"/>
  <c r="G38" i="8"/>
  <c r="H38" i="8"/>
  <c r="J38" i="8"/>
  <c r="L38" i="8"/>
  <c r="O38" i="8"/>
  <c r="E39" i="8"/>
  <c r="G39" i="8"/>
  <c r="H39" i="8"/>
  <c r="J39" i="8"/>
  <c r="L39" i="8"/>
  <c r="O39" i="8"/>
  <c r="E40" i="8"/>
  <c r="G40" i="8"/>
  <c r="H40" i="8"/>
  <c r="J40" i="8"/>
  <c r="L40" i="8"/>
  <c r="O40" i="8"/>
  <c r="E41" i="8"/>
  <c r="G41" i="8"/>
  <c r="H41" i="8"/>
  <c r="J41" i="8"/>
  <c r="L41" i="8"/>
  <c r="O41" i="8"/>
  <c r="E42" i="8"/>
  <c r="G42" i="8"/>
  <c r="H42" i="8"/>
  <c r="J42" i="8"/>
  <c r="L42" i="8"/>
  <c r="O42" i="8"/>
  <c r="E43" i="8"/>
  <c r="G43" i="8"/>
  <c r="H43" i="8"/>
  <c r="J43" i="8"/>
  <c r="L43" i="8"/>
  <c r="O43" i="8"/>
  <c r="E44" i="8"/>
  <c r="G44" i="8"/>
  <c r="H44" i="8"/>
  <c r="J44" i="8"/>
  <c r="L44" i="8"/>
  <c r="O44" i="8"/>
  <c r="E45" i="8"/>
  <c r="G45" i="8"/>
  <c r="H45" i="8"/>
  <c r="J45" i="8"/>
  <c r="L45" i="8"/>
  <c r="O45" i="8"/>
  <c r="E46" i="8"/>
  <c r="G46" i="8"/>
  <c r="H46" i="8"/>
  <c r="J46" i="8"/>
  <c r="L46" i="8"/>
  <c r="O46" i="8"/>
  <c r="E47" i="8"/>
  <c r="G47" i="8"/>
  <c r="H47" i="8"/>
  <c r="J47" i="8"/>
  <c r="L47" i="8"/>
  <c r="O47" i="8"/>
  <c r="E48" i="8"/>
  <c r="G48" i="8"/>
  <c r="H48" i="8"/>
  <c r="J48" i="8"/>
  <c r="L48" i="8"/>
  <c r="O48" i="8"/>
  <c r="E49" i="8"/>
  <c r="G49" i="8"/>
  <c r="H49" i="8"/>
  <c r="J49" i="8"/>
  <c r="L49" i="8"/>
  <c r="O49" i="8"/>
  <c r="E50" i="8"/>
  <c r="G50" i="8"/>
  <c r="H50" i="8"/>
  <c r="J50" i="8"/>
  <c r="L50" i="8"/>
  <c r="O50" i="8"/>
  <c r="E51" i="8"/>
  <c r="G51" i="8"/>
  <c r="H51" i="8"/>
  <c r="J51" i="8"/>
  <c r="L51" i="8"/>
  <c r="O51" i="8"/>
  <c r="E52" i="8"/>
  <c r="G52" i="8"/>
  <c r="H52" i="8"/>
  <c r="J52" i="8"/>
  <c r="L52" i="8"/>
  <c r="O52" i="8"/>
  <c r="E53" i="8"/>
  <c r="G53" i="8"/>
  <c r="H53" i="8"/>
  <c r="J53" i="8"/>
  <c r="L53" i="8"/>
  <c r="O53" i="8"/>
  <c r="E54" i="8"/>
  <c r="G54" i="8"/>
  <c r="H54" i="8"/>
  <c r="J54" i="8"/>
  <c r="L54" i="8"/>
  <c r="O54" i="8"/>
  <c r="E55" i="8"/>
  <c r="G55" i="8"/>
  <c r="H55" i="8"/>
  <c r="J55" i="8"/>
  <c r="L55" i="8"/>
  <c r="O55" i="8"/>
  <c r="E56" i="8"/>
  <c r="G56" i="8"/>
  <c r="H56" i="8"/>
  <c r="J56" i="8"/>
  <c r="L56" i="8"/>
  <c r="O56" i="8"/>
  <c r="E57" i="8"/>
  <c r="G57" i="8"/>
  <c r="H57" i="8"/>
  <c r="J57" i="8"/>
  <c r="L57" i="8"/>
  <c r="O57" i="8"/>
  <c r="E58" i="8"/>
  <c r="G58" i="8"/>
  <c r="H58" i="8"/>
  <c r="J58" i="8"/>
  <c r="L58" i="8"/>
  <c r="O58" i="8"/>
  <c r="E59" i="8"/>
  <c r="G59" i="8"/>
  <c r="H59" i="8"/>
  <c r="J59" i="8"/>
  <c r="L59" i="8"/>
  <c r="O59" i="8"/>
  <c r="E60" i="8"/>
  <c r="G60" i="8"/>
  <c r="H60" i="8"/>
  <c r="J60" i="8"/>
  <c r="L60" i="8"/>
  <c r="O60" i="8"/>
  <c r="E61" i="8"/>
  <c r="G61" i="8"/>
  <c r="H61" i="8"/>
  <c r="J61" i="8"/>
  <c r="L61" i="8"/>
  <c r="O61" i="8"/>
  <c r="E62" i="8"/>
  <c r="G62" i="8"/>
  <c r="H62" i="8"/>
  <c r="J62" i="8"/>
  <c r="L62" i="8"/>
  <c r="O62" i="8"/>
  <c r="E63" i="8"/>
  <c r="G63" i="8"/>
  <c r="H63" i="8"/>
  <c r="J63" i="8"/>
  <c r="L63" i="8"/>
  <c r="O63" i="8"/>
  <c r="E64" i="8"/>
  <c r="G64" i="8"/>
  <c r="H64" i="8"/>
  <c r="J64" i="8"/>
  <c r="L64" i="8"/>
  <c r="O64" i="8"/>
  <c r="E65" i="8"/>
  <c r="G65" i="8"/>
  <c r="H65" i="8"/>
  <c r="J65" i="8"/>
  <c r="L65" i="8"/>
  <c r="O65" i="8"/>
  <c r="E66" i="8"/>
  <c r="G66" i="8"/>
  <c r="H66" i="8"/>
  <c r="J66" i="8"/>
  <c r="L66" i="8"/>
  <c r="O66" i="8"/>
  <c r="E67" i="8"/>
  <c r="G67" i="8"/>
  <c r="H67" i="8"/>
  <c r="J67" i="8"/>
  <c r="L67" i="8"/>
  <c r="O67" i="8"/>
  <c r="E68" i="8"/>
  <c r="G68" i="8"/>
  <c r="H68" i="8"/>
  <c r="J68" i="8"/>
  <c r="L68" i="8"/>
  <c r="O68" i="8"/>
  <c r="E69" i="8"/>
  <c r="G69" i="8"/>
  <c r="H69" i="8"/>
  <c r="J69" i="8"/>
  <c r="L69" i="8"/>
  <c r="O69" i="8"/>
  <c r="E70" i="8"/>
  <c r="G70" i="8"/>
  <c r="H70" i="8"/>
  <c r="J70" i="8"/>
  <c r="L70" i="8"/>
  <c r="O70" i="8"/>
  <c r="E71" i="8"/>
  <c r="G71" i="8"/>
  <c r="H71" i="8"/>
  <c r="J71" i="8"/>
  <c r="L71" i="8"/>
  <c r="O71" i="8"/>
  <c r="E72" i="8"/>
  <c r="G72" i="8"/>
  <c r="H72" i="8"/>
  <c r="J72" i="8"/>
  <c r="L72" i="8"/>
  <c r="O72" i="8"/>
  <c r="E73" i="8"/>
  <c r="G73" i="8"/>
  <c r="H73" i="8"/>
  <c r="J73" i="8"/>
  <c r="L73" i="8"/>
  <c r="O73" i="8"/>
  <c r="E74" i="8"/>
  <c r="G74" i="8"/>
  <c r="H74" i="8"/>
  <c r="J74" i="8"/>
  <c r="L74" i="8"/>
  <c r="O74" i="8"/>
  <c r="E75" i="8"/>
  <c r="G75" i="8"/>
  <c r="H75" i="8"/>
  <c r="J75" i="8"/>
  <c r="L75" i="8"/>
  <c r="O75" i="8"/>
  <c r="E76" i="8"/>
  <c r="G76" i="8"/>
  <c r="H76" i="8"/>
  <c r="J76" i="8"/>
  <c r="L76" i="8"/>
  <c r="O76" i="8"/>
  <c r="E77" i="8"/>
  <c r="G77" i="8"/>
  <c r="H77" i="8"/>
  <c r="J77" i="8"/>
  <c r="L77" i="8"/>
  <c r="O77" i="8"/>
  <c r="E78" i="8"/>
  <c r="G78" i="8"/>
  <c r="H78" i="8"/>
  <c r="J78" i="8"/>
  <c r="L78" i="8"/>
  <c r="O78" i="8"/>
  <c r="E79" i="8"/>
  <c r="G79" i="8"/>
  <c r="H79" i="8"/>
  <c r="J79" i="8"/>
  <c r="L79" i="8"/>
  <c r="O79" i="8"/>
  <c r="E80" i="8"/>
  <c r="G80" i="8"/>
  <c r="H80" i="8"/>
  <c r="J80" i="8"/>
  <c r="L80" i="8"/>
  <c r="O80" i="8"/>
  <c r="E81" i="8"/>
  <c r="G81" i="8"/>
  <c r="H81" i="8"/>
  <c r="J81" i="8"/>
  <c r="L81" i="8"/>
  <c r="O81" i="8"/>
  <c r="E82" i="8"/>
  <c r="G82" i="8"/>
  <c r="H82" i="8"/>
  <c r="J82" i="8"/>
  <c r="L82" i="8"/>
  <c r="O82" i="8"/>
  <c r="E83" i="8"/>
  <c r="G83" i="8"/>
  <c r="H83" i="8"/>
  <c r="J83" i="8"/>
  <c r="L83" i="8"/>
  <c r="O83" i="8"/>
  <c r="E84" i="8"/>
  <c r="G84" i="8"/>
  <c r="H84" i="8"/>
  <c r="J84" i="8"/>
  <c r="L84" i="8"/>
  <c r="O84" i="8"/>
  <c r="E85" i="8"/>
  <c r="G85" i="8"/>
  <c r="H85" i="8"/>
  <c r="J85" i="8"/>
  <c r="L85" i="8"/>
  <c r="O85" i="8"/>
  <c r="E86" i="8"/>
  <c r="G86" i="8"/>
  <c r="H86" i="8"/>
  <c r="J86" i="8"/>
  <c r="L86" i="8"/>
  <c r="O86" i="8"/>
  <c r="E87" i="8"/>
  <c r="G87" i="8"/>
  <c r="H87" i="8"/>
  <c r="J87" i="8"/>
  <c r="L87" i="8"/>
  <c r="O87" i="8"/>
  <c r="E88" i="8"/>
  <c r="G88" i="8"/>
  <c r="H88" i="8"/>
  <c r="J88" i="8"/>
  <c r="L88" i="8"/>
  <c r="O88" i="8"/>
  <c r="E89" i="8"/>
  <c r="G89" i="8"/>
  <c r="H89" i="8"/>
  <c r="J89" i="8"/>
  <c r="L89" i="8"/>
  <c r="O89" i="8"/>
  <c r="E90" i="8"/>
  <c r="G90" i="8"/>
  <c r="H90" i="8"/>
  <c r="J90" i="8"/>
  <c r="L90" i="8"/>
  <c r="O90" i="8"/>
  <c r="E91" i="8"/>
  <c r="G91" i="8"/>
  <c r="H91" i="8"/>
  <c r="J91" i="8"/>
  <c r="L91" i="8"/>
  <c r="O91" i="8"/>
  <c r="E92" i="8"/>
  <c r="G92" i="8"/>
  <c r="H92" i="8"/>
  <c r="J92" i="8"/>
  <c r="L92" i="8"/>
  <c r="O92" i="8"/>
  <c r="E93" i="8"/>
  <c r="G93" i="8"/>
  <c r="H93" i="8"/>
  <c r="J93" i="8"/>
  <c r="L93" i="8"/>
  <c r="O93" i="8"/>
  <c r="E94" i="8"/>
  <c r="G94" i="8"/>
  <c r="H94" i="8"/>
  <c r="J94" i="8"/>
  <c r="L94" i="8"/>
  <c r="O94" i="8"/>
  <c r="E95" i="8"/>
  <c r="G95" i="8"/>
  <c r="H95" i="8"/>
  <c r="J95" i="8"/>
  <c r="L95" i="8"/>
  <c r="O95" i="8"/>
  <c r="E96" i="8"/>
  <c r="G96" i="8"/>
  <c r="H96" i="8"/>
  <c r="J96" i="8"/>
  <c r="L96" i="8"/>
  <c r="O96" i="8"/>
  <c r="E97" i="8"/>
  <c r="G97" i="8"/>
  <c r="H97" i="8"/>
  <c r="J97" i="8"/>
  <c r="L97" i="8"/>
  <c r="O97" i="8"/>
  <c r="E98" i="8"/>
  <c r="G98" i="8"/>
  <c r="H98" i="8"/>
  <c r="J98" i="8"/>
  <c r="L98" i="8"/>
  <c r="O98" i="8"/>
  <c r="E99" i="8"/>
  <c r="G99" i="8"/>
  <c r="H99" i="8"/>
  <c r="J99" i="8"/>
  <c r="L99" i="8"/>
  <c r="O99" i="8"/>
  <c r="E100" i="8"/>
  <c r="G100" i="8"/>
  <c r="H100" i="8"/>
  <c r="J100" i="8"/>
  <c r="L100" i="8"/>
  <c r="O100" i="8"/>
  <c r="E101" i="8"/>
  <c r="G101" i="8"/>
  <c r="H101" i="8"/>
  <c r="J101" i="8"/>
  <c r="L101" i="8"/>
  <c r="O101" i="8"/>
  <c r="E102" i="8"/>
  <c r="G102" i="8"/>
  <c r="H102" i="8"/>
  <c r="J102" i="8"/>
  <c r="L102" i="8"/>
  <c r="O102" i="8"/>
  <c r="E103" i="8"/>
  <c r="G103" i="8"/>
  <c r="H103" i="8"/>
  <c r="J103" i="8"/>
  <c r="L103" i="8"/>
  <c r="O103" i="8"/>
  <c r="E104" i="8"/>
  <c r="G104" i="8"/>
  <c r="H104" i="8"/>
  <c r="J104" i="8"/>
  <c r="L104" i="8"/>
  <c r="O104" i="8"/>
  <c r="E105" i="8"/>
  <c r="G105" i="8"/>
  <c r="H105" i="8"/>
  <c r="J105" i="8"/>
  <c r="L105" i="8"/>
  <c r="O105" i="8"/>
  <c r="E106" i="8"/>
  <c r="G106" i="8"/>
  <c r="H106" i="8"/>
  <c r="J106" i="8"/>
  <c r="L106" i="8"/>
  <c r="O106" i="8"/>
  <c r="E107" i="8"/>
  <c r="G107" i="8"/>
  <c r="H107" i="8"/>
  <c r="J107" i="8"/>
  <c r="L107" i="8"/>
  <c r="O107" i="8"/>
  <c r="E108" i="8"/>
  <c r="G108" i="8"/>
  <c r="H108" i="8"/>
  <c r="J108" i="8"/>
  <c r="L108" i="8"/>
  <c r="O108" i="8"/>
  <c r="E109" i="8"/>
  <c r="G109" i="8"/>
  <c r="H109" i="8"/>
  <c r="J109" i="8"/>
  <c r="L109" i="8"/>
  <c r="O109" i="8"/>
  <c r="E110" i="8"/>
  <c r="G110" i="8"/>
  <c r="H110" i="8"/>
  <c r="J110" i="8"/>
  <c r="L110" i="8"/>
  <c r="O110" i="8"/>
  <c r="E111" i="8"/>
  <c r="G111" i="8"/>
  <c r="H111" i="8"/>
  <c r="J111" i="8"/>
  <c r="L111" i="8"/>
  <c r="O111" i="8"/>
  <c r="E112" i="8"/>
  <c r="G112" i="8"/>
  <c r="H112" i="8"/>
  <c r="J112" i="8"/>
  <c r="L112" i="8"/>
  <c r="O112" i="8"/>
  <c r="E113" i="8"/>
  <c r="G113" i="8"/>
  <c r="H113" i="8"/>
  <c r="J113" i="8"/>
  <c r="L113" i="8"/>
  <c r="O113" i="8"/>
  <c r="E114" i="8"/>
  <c r="G114" i="8"/>
  <c r="H114" i="8"/>
  <c r="J114" i="8"/>
  <c r="L114" i="8"/>
  <c r="O114" i="8"/>
  <c r="E115" i="8"/>
  <c r="G115" i="8"/>
  <c r="H115" i="8"/>
  <c r="J115" i="8"/>
  <c r="L115" i="8"/>
  <c r="O115" i="8"/>
  <c r="E116" i="8"/>
  <c r="G116" i="8"/>
  <c r="H116" i="8"/>
  <c r="J116" i="8"/>
  <c r="L116" i="8"/>
  <c r="O116" i="8"/>
  <c r="E117" i="8"/>
  <c r="G117" i="8"/>
  <c r="H117" i="8"/>
  <c r="J117" i="8"/>
  <c r="L117" i="8"/>
  <c r="O117" i="8"/>
  <c r="E118" i="8"/>
  <c r="G118" i="8"/>
  <c r="H118" i="8"/>
  <c r="J118" i="8"/>
  <c r="L118" i="8"/>
  <c r="O118" i="8"/>
  <c r="E119" i="8"/>
  <c r="G119" i="8"/>
  <c r="H119" i="8"/>
  <c r="J119" i="8"/>
  <c r="L119" i="8"/>
  <c r="O119" i="8"/>
  <c r="E120" i="8"/>
  <c r="G120" i="8"/>
  <c r="H120" i="8"/>
  <c r="J120" i="8"/>
  <c r="L120" i="8"/>
  <c r="O120" i="8"/>
  <c r="E121" i="8"/>
  <c r="G121" i="8"/>
  <c r="H121" i="8"/>
  <c r="J121" i="8"/>
  <c r="L121" i="8"/>
  <c r="O121" i="8"/>
  <c r="E122" i="8"/>
  <c r="G122" i="8"/>
  <c r="H122" i="8"/>
  <c r="J122" i="8"/>
  <c r="L122" i="8"/>
  <c r="O122" i="8"/>
  <c r="E123" i="8"/>
  <c r="G123" i="8"/>
  <c r="H123" i="8"/>
  <c r="J123" i="8"/>
  <c r="L123" i="8"/>
  <c r="O123" i="8"/>
  <c r="E124" i="8"/>
  <c r="G124" i="8"/>
  <c r="H124" i="8"/>
  <c r="J124" i="8"/>
  <c r="L124" i="8"/>
  <c r="O124" i="8"/>
  <c r="E125" i="8"/>
  <c r="G125" i="8"/>
  <c r="H125" i="8"/>
  <c r="J125" i="8"/>
  <c r="L125" i="8"/>
  <c r="O125" i="8"/>
  <c r="E126" i="8"/>
  <c r="G126" i="8"/>
  <c r="H126" i="8"/>
  <c r="J126" i="8"/>
  <c r="L126" i="8"/>
  <c r="O126" i="8"/>
  <c r="E127" i="8"/>
  <c r="G127" i="8"/>
  <c r="H127" i="8"/>
  <c r="J127" i="8"/>
  <c r="L127" i="8"/>
  <c r="O127" i="8"/>
  <c r="E128" i="8"/>
  <c r="G128" i="8"/>
  <c r="H128" i="8"/>
  <c r="J128" i="8"/>
  <c r="L128" i="8"/>
  <c r="O128" i="8"/>
  <c r="E129" i="8"/>
  <c r="G129" i="8"/>
  <c r="H129" i="8"/>
  <c r="J129" i="8"/>
  <c r="L129" i="8"/>
  <c r="O129" i="8"/>
  <c r="E130" i="8"/>
  <c r="G130" i="8"/>
  <c r="H130" i="8"/>
  <c r="J130" i="8"/>
  <c r="L130" i="8"/>
  <c r="O130" i="8"/>
  <c r="E131" i="8"/>
  <c r="G131" i="8"/>
  <c r="H131" i="8"/>
  <c r="J131" i="8"/>
  <c r="L131" i="8"/>
  <c r="O131" i="8"/>
  <c r="E132" i="8"/>
  <c r="G132" i="8"/>
  <c r="H132" i="8"/>
  <c r="J132" i="8"/>
  <c r="L132" i="8"/>
  <c r="O132" i="8"/>
  <c r="E133" i="8"/>
  <c r="G133" i="8"/>
  <c r="H133" i="8"/>
  <c r="J133" i="8"/>
  <c r="L133" i="8"/>
  <c r="O133" i="8"/>
  <c r="E134" i="8"/>
  <c r="G134" i="8"/>
  <c r="H134" i="8"/>
  <c r="J134" i="8"/>
  <c r="L134" i="8"/>
  <c r="O134" i="8"/>
  <c r="E135" i="8"/>
  <c r="G135" i="8"/>
  <c r="H135" i="8"/>
  <c r="J135" i="8"/>
  <c r="L135" i="8"/>
  <c r="O135" i="8"/>
  <c r="E136" i="8"/>
  <c r="G136" i="8"/>
  <c r="H136" i="8"/>
  <c r="J136" i="8"/>
  <c r="L136" i="8"/>
  <c r="O136" i="8"/>
  <c r="E137" i="8"/>
  <c r="G137" i="8"/>
  <c r="H137" i="8"/>
  <c r="J137" i="8"/>
  <c r="L137" i="8"/>
  <c r="O137" i="8"/>
  <c r="E138" i="8"/>
  <c r="G138" i="8"/>
  <c r="H138" i="8"/>
  <c r="J138" i="8"/>
  <c r="L138" i="8"/>
  <c r="O138" i="8"/>
  <c r="E139" i="8"/>
  <c r="G139" i="8"/>
  <c r="H139" i="8"/>
  <c r="J139" i="8"/>
  <c r="L139" i="8"/>
  <c r="O139" i="8"/>
  <c r="E140" i="8"/>
  <c r="G140" i="8"/>
  <c r="H140" i="8"/>
  <c r="J140" i="8"/>
  <c r="L140" i="8"/>
  <c r="O140" i="8"/>
  <c r="E141" i="8"/>
  <c r="G141" i="8"/>
  <c r="H141" i="8"/>
  <c r="J141" i="8"/>
  <c r="L141" i="8"/>
  <c r="O141" i="8"/>
  <c r="E142" i="8"/>
  <c r="G142" i="8"/>
  <c r="H142" i="8"/>
  <c r="J142" i="8"/>
  <c r="L142" i="8"/>
  <c r="O142" i="8"/>
  <c r="E143" i="8"/>
  <c r="G143" i="8"/>
  <c r="H143" i="8"/>
  <c r="J143" i="8"/>
  <c r="L143" i="8"/>
  <c r="O143" i="8"/>
  <c r="E144" i="8"/>
  <c r="G144" i="8"/>
  <c r="H144" i="8"/>
  <c r="J144" i="8"/>
  <c r="L144" i="8"/>
  <c r="O144" i="8"/>
  <c r="E145" i="8"/>
  <c r="G145" i="8"/>
  <c r="H145" i="8"/>
  <c r="J145" i="8"/>
  <c r="L145" i="8"/>
  <c r="O145" i="8"/>
  <c r="E146" i="8"/>
  <c r="G146" i="8"/>
  <c r="H146" i="8"/>
  <c r="J146" i="8"/>
  <c r="L146" i="8"/>
  <c r="O146" i="8"/>
  <c r="E147" i="8"/>
  <c r="G147" i="8"/>
  <c r="H147" i="8"/>
  <c r="J147" i="8"/>
  <c r="L147" i="8"/>
  <c r="O147" i="8"/>
  <c r="E148" i="8"/>
  <c r="G148" i="8"/>
  <c r="H148" i="8"/>
  <c r="J148" i="8"/>
  <c r="L148" i="8"/>
  <c r="O148" i="8"/>
  <c r="E149" i="8"/>
  <c r="G149" i="8"/>
  <c r="H149" i="8"/>
  <c r="J149" i="8"/>
  <c r="L149" i="8"/>
  <c r="O149" i="8"/>
  <c r="E150" i="8"/>
  <c r="G150" i="8"/>
  <c r="H150" i="8"/>
  <c r="J150" i="8"/>
  <c r="L150" i="8"/>
  <c r="O150" i="8"/>
  <c r="E151" i="8"/>
  <c r="G151" i="8"/>
  <c r="H151" i="8"/>
  <c r="J151" i="8"/>
  <c r="L151" i="8"/>
  <c r="O151" i="8"/>
  <c r="E152" i="8"/>
  <c r="G152" i="8"/>
  <c r="H152" i="8"/>
  <c r="J152" i="8"/>
  <c r="L152" i="8"/>
  <c r="O152" i="8"/>
  <c r="E153" i="8"/>
  <c r="G153" i="8"/>
  <c r="H153" i="8"/>
  <c r="J153" i="8"/>
  <c r="L153" i="8"/>
  <c r="O153" i="8"/>
  <c r="E154" i="8"/>
  <c r="G154" i="8"/>
  <c r="H154" i="8"/>
  <c r="J154" i="8"/>
  <c r="L154" i="8"/>
  <c r="O154" i="8"/>
  <c r="E155" i="8"/>
  <c r="G155" i="8"/>
  <c r="H155" i="8"/>
  <c r="J155" i="8"/>
  <c r="L155" i="8"/>
  <c r="O155" i="8"/>
  <c r="E156" i="8"/>
  <c r="G156" i="8"/>
  <c r="H156" i="8"/>
  <c r="J156" i="8"/>
  <c r="L156" i="8"/>
  <c r="O156" i="8"/>
  <c r="E157" i="8"/>
  <c r="G157" i="8"/>
  <c r="H157" i="8"/>
  <c r="J157" i="8"/>
  <c r="L157" i="8"/>
  <c r="O157" i="8"/>
  <c r="E158" i="8"/>
  <c r="G158" i="8"/>
  <c r="H158" i="8"/>
  <c r="J158" i="8"/>
  <c r="L158" i="8"/>
  <c r="O158" i="8"/>
  <c r="E159" i="8"/>
  <c r="G159" i="8"/>
  <c r="H159" i="8"/>
  <c r="J159" i="8"/>
  <c r="L159" i="8"/>
  <c r="O159" i="8"/>
  <c r="E160" i="8"/>
  <c r="G160" i="8"/>
  <c r="H160" i="8"/>
  <c r="J160" i="8"/>
  <c r="L160" i="8"/>
  <c r="O160" i="8"/>
  <c r="E161" i="8"/>
  <c r="G161" i="8"/>
  <c r="H161" i="8"/>
  <c r="J161" i="8"/>
  <c r="L161" i="8"/>
  <c r="O161" i="8"/>
  <c r="E162" i="8"/>
  <c r="G162" i="8"/>
  <c r="H162" i="8"/>
  <c r="J162" i="8"/>
  <c r="L162" i="8"/>
  <c r="O162" i="8"/>
  <c r="E163" i="8"/>
  <c r="G163" i="8"/>
  <c r="H163" i="8"/>
  <c r="J163" i="8"/>
  <c r="L163" i="8"/>
  <c r="O163" i="8"/>
  <c r="E164" i="8"/>
  <c r="G164" i="8"/>
  <c r="H164" i="8"/>
  <c r="J164" i="8"/>
  <c r="L164" i="8"/>
  <c r="O164" i="8"/>
  <c r="E165" i="8"/>
  <c r="G165" i="8"/>
  <c r="H165" i="8"/>
  <c r="J165" i="8"/>
  <c r="L165" i="8"/>
  <c r="O165" i="8"/>
  <c r="E166" i="8"/>
  <c r="G166" i="8"/>
  <c r="H166" i="8"/>
  <c r="J166" i="8"/>
  <c r="L166" i="8"/>
  <c r="O166" i="8"/>
  <c r="E167" i="8"/>
  <c r="G167" i="8"/>
  <c r="H167" i="8"/>
  <c r="J167" i="8"/>
  <c r="L167" i="8"/>
  <c r="O167" i="8"/>
  <c r="E168" i="8"/>
  <c r="G168" i="8"/>
  <c r="H168" i="8"/>
  <c r="J168" i="8"/>
  <c r="L168" i="8"/>
  <c r="O168" i="8"/>
  <c r="E169" i="8"/>
  <c r="G169" i="8"/>
  <c r="H169" i="8"/>
  <c r="J169" i="8"/>
  <c r="L169" i="8"/>
  <c r="O169" i="8"/>
  <c r="E170" i="8"/>
  <c r="G170" i="8"/>
  <c r="H170" i="8"/>
  <c r="J170" i="8"/>
  <c r="L170" i="8"/>
  <c r="O170" i="8"/>
  <c r="E171" i="8"/>
  <c r="G171" i="8"/>
  <c r="H171" i="8"/>
  <c r="J171" i="8"/>
  <c r="L171" i="8"/>
  <c r="O171" i="8"/>
  <c r="E172" i="8"/>
  <c r="G172" i="8"/>
  <c r="H172" i="8"/>
  <c r="J172" i="8"/>
  <c r="L172" i="8"/>
  <c r="O172" i="8"/>
  <c r="E173" i="8"/>
  <c r="G173" i="8"/>
  <c r="H173" i="8"/>
  <c r="J173" i="8"/>
  <c r="L173" i="8"/>
  <c r="O173" i="8"/>
  <c r="E174" i="8"/>
  <c r="G174" i="8"/>
  <c r="H174" i="8"/>
  <c r="J174" i="8"/>
  <c r="L174" i="8"/>
  <c r="O174" i="8"/>
  <c r="E175" i="8"/>
  <c r="G175" i="8"/>
  <c r="H175" i="8"/>
  <c r="J175" i="8"/>
  <c r="L175" i="8"/>
  <c r="O175" i="8"/>
  <c r="E176" i="8"/>
  <c r="G176" i="8"/>
  <c r="H176" i="8"/>
  <c r="J176" i="8"/>
  <c r="L176" i="8"/>
  <c r="O176" i="8"/>
  <c r="E177" i="8"/>
  <c r="G177" i="8"/>
  <c r="H177" i="8"/>
  <c r="J177" i="8"/>
  <c r="L177" i="8"/>
  <c r="O177" i="8"/>
  <c r="E178" i="8"/>
  <c r="G178" i="8"/>
  <c r="H178" i="8"/>
  <c r="J178" i="8"/>
  <c r="L178" i="8"/>
  <c r="O178" i="8"/>
  <c r="E179" i="8"/>
  <c r="G179" i="8"/>
  <c r="H179" i="8"/>
  <c r="J179" i="8"/>
  <c r="L179" i="8"/>
  <c r="O179" i="8"/>
  <c r="E180" i="8"/>
  <c r="G180" i="8"/>
  <c r="H180" i="8"/>
  <c r="J180" i="8"/>
  <c r="L180" i="8"/>
  <c r="O180" i="8"/>
  <c r="E181" i="8"/>
  <c r="G181" i="8"/>
  <c r="H181" i="8"/>
  <c r="J181" i="8"/>
  <c r="L181" i="8"/>
  <c r="O181" i="8"/>
  <c r="E182" i="8"/>
  <c r="G182" i="8"/>
  <c r="H182" i="8"/>
  <c r="J182" i="8"/>
  <c r="L182" i="8"/>
  <c r="O182" i="8"/>
  <c r="E183" i="8"/>
  <c r="G183" i="8"/>
  <c r="H183" i="8"/>
  <c r="J183" i="8"/>
  <c r="L183" i="8"/>
  <c r="O183" i="8"/>
  <c r="E184" i="8"/>
  <c r="G184" i="8"/>
  <c r="H184" i="8"/>
  <c r="J184" i="8"/>
  <c r="L184" i="8"/>
  <c r="O184" i="8"/>
  <c r="E185" i="8"/>
  <c r="G185" i="8"/>
  <c r="H185" i="8"/>
  <c r="J185" i="8"/>
  <c r="L185" i="8"/>
  <c r="O185" i="8"/>
  <c r="E186" i="8"/>
  <c r="G186" i="8"/>
  <c r="H186" i="8"/>
  <c r="J186" i="8"/>
  <c r="L186" i="8"/>
  <c r="O186" i="8"/>
  <c r="O20" i="8"/>
  <c r="H20"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7" i="8"/>
  <c r="I178" i="8"/>
  <c r="I179" i="8"/>
  <c r="I180" i="8"/>
  <c r="I181" i="8"/>
  <c r="I182" i="8"/>
  <c r="I183" i="8"/>
  <c r="I184" i="8"/>
  <c r="I185" i="8"/>
  <c r="I186" i="8"/>
  <c r="I23" i="8"/>
  <c r="J17" i="8"/>
  <c r="J20" i="8"/>
  <c r="R23" i="8"/>
  <c r="R24" i="8"/>
  <c r="R25" i="8"/>
  <c r="R26" i="8"/>
  <c r="R27" i="8"/>
  <c r="R28" i="8"/>
  <c r="R29" i="8"/>
  <c r="R30" i="8"/>
  <c r="R31" i="8"/>
  <c r="R32" i="8"/>
  <c r="R33" i="8"/>
  <c r="R34" i="8"/>
  <c r="R35" i="8"/>
  <c r="R36" i="8"/>
  <c r="R37" i="8"/>
  <c r="R38" i="8"/>
  <c r="R39" i="8"/>
  <c r="R40" i="8"/>
  <c r="R41" i="8"/>
  <c r="R42" i="8"/>
  <c r="R43" i="8"/>
  <c r="R44" i="8"/>
  <c r="R45" i="8"/>
  <c r="R46" i="8"/>
  <c r="R47" i="8"/>
  <c r="R48" i="8"/>
  <c r="R49" i="8"/>
  <c r="R50" i="8"/>
  <c r="R51" i="8"/>
  <c r="R52" i="8"/>
  <c r="R53" i="8"/>
  <c r="R54" i="8"/>
  <c r="R55" i="8"/>
  <c r="R56" i="8"/>
  <c r="R57" i="8"/>
  <c r="R58" i="8"/>
  <c r="R59" i="8"/>
  <c r="R60" i="8"/>
  <c r="R61" i="8"/>
  <c r="R62" i="8"/>
  <c r="R63" i="8"/>
  <c r="R64" i="8"/>
  <c r="R65" i="8"/>
  <c r="R66" i="8"/>
  <c r="R67" i="8"/>
  <c r="R68" i="8"/>
  <c r="R69" i="8"/>
  <c r="R70" i="8"/>
  <c r="R71" i="8"/>
  <c r="R72" i="8"/>
  <c r="R73" i="8"/>
  <c r="R74" i="8"/>
  <c r="R75" i="8"/>
  <c r="R76" i="8"/>
  <c r="R77" i="8"/>
  <c r="R78" i="8"/>
  <c r="R79" i="8"/>
  <c r="R80" i="8"/>
  <c r="R81" i="8"/>
  <c r="R82" i="8"/>
  <c r="R83" i="8"/>
  <c r="R84" i="8"/>
  <c r="R85" i="8"/>
  <c r="R86" i="8"/>
  <c r="R87" i="8"/>
  <c r="R88" i="8"/>
  <c r="R89" i="8"/>
  <c r="R90" i="8"/>
  <c r="R91" i="8"/>
  <c r="R92" i="8"/>
  <c r="R93" i="8"/>
  <c r="R94" i="8"/>
  <c r="R95" i="8"/>
  <c r="R96" i="8"/>
  <c r="R97" i="8"/>
  <c r="R98" i="8"/>
  <c r="R99" i="8"/>
  <c r="R100" i="8"/>
  <c r="R101" i="8"/>
  <c r="R102" i="8"/>
  <c r="R103" i="8"/>
  <c r="R104" i="8"/>
  <c r="R105" i="8"/>
  <c r="R106" i="8"/>
  <c r="R107" i="8"/>
  <c r="R108" i="8"/>
  <c r="R109" i="8"/>
  <c r="R110" i="8"/>
  <c r="R111" i="8"/>
  <c r="R112" i="8"/>
  <c r="R113" i="8"/>
  <c r="R114" i="8"/>
  <c r="R115" i="8"/>
  <c r="R116" i="8"/>
  <c r="R117" i="8"/>
  <c r="R118" i="8"/>
  <c r="R119" i="8"/>
  <c r="R120" i="8"/>
  <c r="R121" i="8"/>
  <c r="R122" i="8"/>
  <c r="R123" i="8"/>
  <c r="R124" i="8"/>
  <c r="R125" i="8"/>
  <c r="R126" i="8"/>
  <c r="R127" i="8"/>
  <c r="R128" i="8"/>
  <c r="R129" i="8"/>
  <c r="R130" i="8"/>
  <c r="R131" i="8"/>
  <c r="R132" i="8"/>
  <c r="R133" i="8"/>
  <c r="R134" i="8"/>
  <c r="R135" i="8"/>
  <c r="R136" i="8"/>
  <c r="R137" i="8"/>
  <c r="R138" i="8"/>
  <c r="R139" i="8"/>
  <c r="R140" i="8"/>
  <c r="R141" i="8"/>
  <c r="R142" i="8"/>
  <c r="R143" i="8"/>
  <c r="R144" i="8"/>
  <c r="R145" i="8"/>
  <c r="R146" i="8"/>
  <c r="R147" i="8"/>
  <c r="R148" i="8"/>
  <c r="R149" i="8"/>
  <c r="R150" i="8"/>
  <c r="R151" i="8"/>
  <c r="R152" i="8"/>
  <c r="R153" i="8"/>
  <c r="R154" i="8"/>
  <c r="R155" i="8"/>
  <c r="R156" i="8"/>
  <c r="R157" i="8"/>
  <c r="R158" i="8"/>
  <c r="R159" i="8"/>
  <c r="R160" i="8"/>
  <c r="R161" i="8"/>
  <c r="R162" i="8"/>
  <c r="R163" i="8"/>
  <c r="R164" i="8"/>
  <c r="R165" i="8"/>
  <c r="R166" i="8"/>
  <c r="R167" i="8"/>
  <c r="R168" i="8"/>
  <c r="R169" i="8"/>
  <c r="R170" i="8"/>
  <c r="R171" i="8"/>
  <c r="R172" i="8"/>
  <c r="R173" i="8"/>
  <c r="R174" i="8"/>
  <c r="R175" i="8"/>
  <c r="R176" i="8"/>
  <c r="R177" i="8"/>
  <c r="R178" i="8"/>
  <c r="R179" i="8"/>
  <c r="R180" i="8"/>
  <c r="R181" i="8"/>
  <c r="R182" i="8"/>
  <c r="R183" i="8"/>
  <c r="R184" i="8"/>
  <c r="R185" i="8"/>
  <c r="R186" i="8"/>
  <c r="R20"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7" i="8"/>
  <c r="Q108" i="8"/>
  <c r="Q109" i="8"/>
  <c r="Q110" i="8"/>
  <c r="Q111" i="8"/>
  <c r="Q112" i="8"/>
  <c r="Q113" i="8"/>
  <c r="Q114" i="8"/>
  <c r="Q115" i="8"/>
  <c r="Q116" i="8"/>
  <c r="Q117" i="8"/>
  <c r="Q118" i="8"/>
  <c r="Q119" i="8"/>
  <c r="Q120" i="8"/>
  <c r="Q121" i="8"/>
  <c r="Q122" i="8"/>
  <c r="Q123" i="8"/>
  <c r="Q124" i="8"/>
  <c r="Q125" i="8"/>
  <c r="Q126" i="8"/>
  <c r="Q127" i="8"/>
  <c r="Q128" i="8"/>
  <c r="Q129" i="8"/>
  <c r="Q130" i="8"/>
  <c r="Q131" i="8"/>
  <c r="Q132" i="8"/>
  <c r="Q133" i="8"/>
  <c r="Q134" i="8"/>
  <c r="Q135" i="8"/>
  <c r="Q136" i="8"/>
  <c r="Q137" i="8"/>
  <c r="Q138" i="8"/>
  <c r="Q139" i="8"/>
  <c r="Q140" i="8"/>
  <c r="Q141" i="8"/>
  <c r="Q142" i="8"/>
  <c r="Q143" i="8"/>
  <c r="Q144" i="8"/>
  <c r="Q145" i="8"/>
  <c r="Q146" i="8"/>
  <c r="Q147" i="8"/>
  <c r="Q148" i="8"/>
  <c r="Q149" i="8"/>
  <c r="Q150" i="8"/>
  <c r="Q151" i="8"/>
  <c r="Q152" i="8"/>
  <c r="Q153" i="8"/>
  <c r="Q154" i="8"/>
  <c r="Q155" i="8"/>
  <c r="Q156" i="8"/>
  <c r="Q157" i="8"/>
  <c r="Q158" i="8"/>
  <c r="Q159" i="8"/>
  <c r="Q160" i="8"/>
  <c r="Q161" i="8"/>
  <c r="Q162" i="8"/>
  <c r="Q163" i="8"/>
  <c r="Q164" i="8"/>
  <c r="Q165" i="8"/>
  <c r="Q166" i="8"/>
  <c r="Q167" i="8"/>
  <c r="Q168" i="8"/>
  <c r="Q169" i="8"/>
  <c r="Q170" i="8"/>
  <c r="Q171" i="8"/>
  <c r="Q172" i="8"/>
  <c r="Q173" i="8"/>
  <c r="Q174" i="8"/>
  <c r="Q175" i="8"/>
  <c r="Q176" i="8"/>
  <c r="Q177" i="8"/>
  <c r="Q178" i="8"/>
  <c r="Q179" i="8"/>
  <c r="Q180" i="8"/>
  <c r="Q181" i="8"/>
  <c r="Q182" i="8"/>
  <c r="Q183" i="8"/>
  <c r="Q184" i="8"/>
  <c r="Q185" i="8"/>
  <c r="Q186" i="8"/>
  <c r="Q20"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98" i="8"/>
  <c r="P99" i="8"/>
  <c r="P100" i="8"/>
  <c r="P101" i="8"/>
  <c r="P102" i="8"/>
  <c r="P103" i="8"/>
  <c r="P104" i="8"/>
  <c r="P105" i="8"/>
  <c r="P106" i="8"/>
  <c r="P107" i="8"/>
  <c r="P108" i="8"/>
  <c r="P109" i="8"/>
  <c r="P110" i="8"/>
  <c r="P111" i="8"/>
  <c r="P112" i="8"/>
  <c r="P113" i="8"/>
  <c r="P114" i="8"/>
  <c r="P115" i="8"/>
  <c r="P116" i="8"/>
  <c r="P117" i="8"/>
  <c r="P118" i="8"/>
  <c r="P119" i="8"/>
  <c r="P120" i="8"/>
  <c r="P121" i="8"/>
  <c r="P122" i="8"/>
  <c r="P123" i="8"/>
  <c r="P124" i="8"/>
  <c r="P125" i="8"/>
  <c r="P126" i="8"/>
  <c r="P127" i="8"/>
  <c r="P128" i="8"/>
  <c r="P129" i="8"/>
  <c r="P130" i="8"/>
  <c r="P131" i="8"/>
  <c r="P132" i="8"/>
  <c r="P133" i="8"/>
  <c r="P134" i="8"/>
  <c r="P135" i="8"/>
  <c r="P136" i="8"/>
  <c r="P137" i="8"/>
  <c r="P138" i="8"/>
  <c r="P139" i="8"/>
  <c r="P140" i="8"/>
  <c r="P141" i="8"/>
  <c r="P142" i="8"/>
  <c r="P143" i="8"/>
  <c r="P144" i="8"/>
  <c r="P145" i="8"/>
  <c r="P146" i="8"/>
  <c r="P147" i="8"/>
  <c r="P148" i="8"/>
  <c r="P149" i="8"/>
  <c r="P150" i="8"/>
  <c r="P151" i="8"/>
  <c r="P152" i="8"/>
  <c r="P153" i="8"/>
  <c r="P154" i="8"/>
  <c r="P155" i="8"/>
  <c r="P156" i="8"/>
  <c r="P157" i="8"/>
  <c r="P158" i="8"/>
  <c r="P159" i="8"/>
  <c r="P160" i="8"/>
  <c r="P161" i="8"/>
  <c r="P162" i="8"/>
  <c r="P163" i="8"/>
  <c r="P164" i="8"/>
  <c r="P165" i="8"/>
  <c r="P166" i="8"/>
  <c r="P167" i="8"/>
  <c r="P168" i="8"/>
  <c r="P169" i="8"/>
  <c r="P170" i="8"/>
  <c r="P171" i="8"/>
  <c r="P172" i="8"/>
  <c r="P173" i="8"/>
  <c r="P174" i="8"/>
  <c r="P175" i="8"/>
  <c r="P176" i="8"/>
  <c r="P177" i="8"/>
  <c r="P178" i="8"/>
  <c r="P179" i="8"/>
  <c r="P180" i="8"/>
  <c r="P181" i="8"/>
  <c r="P182" i="8"/>
  <c r="P183" i="8"/>
  <c r="P184" i="8"/>
  <c r="P185" i="8"/>
  <c r="P186" i="8"/>
  <c r="P20"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103" i="8"/>
  <c r="N104" i="8"/>
  <c r="N105" i="8"/>
  <c r="N106" i="8"/>
  <c r="N107" i="8"/>
  <c r="N108" i="8"/>
  <c r="N109" i="8"/>
  <c r="N110" i="8"/>
  <c r="N111" i="8"/>
  <c r="N112" i="8"/>
  <c r="N113" i="8"/>
  <c r="N114" i="8"/>
  <c r="N115" i="8"/>
  <c r="N116" i="8"/>
  <c r="N117" i="8"/>
  <c r="N118" i="8"/>
  <c r="N119" i="8"/>
  <c r="N120" i="8"/>
  <c r="N121" i="8"/>
  <c r="N122" i="8"/>
  <c r="N123" i="8"/>
  <c r="N124" i="8"/>
  <c r="N125" i="8"/>
  <c r="N126" i="8"/>
  <c r="N127" i="8"/>
  <c r="N128" i="8"/>
  <c r="N129" i="8"/>
  <c r="N130" i="8"/>
  <c r="N131" i="8"/>
  <c r="N132" i="8"/>
  <c r="N133" i="8"/>
  <c r="N134" i="8"/>
  <c r="N135" i="8"/>
  <c r="N136" i="8"/>
  <c r="N137" i="8"/>
  <c r="N138" i="8"/>
  <c r="N139" i="8"/>
  <c r="N140" i="8"/>
  <c r="N141" i="8"/>
  <c r="N142" i="8"/>
  <c r="N143" i="8"/>
  <c r="N144" i="8"/>
  <c r="N145" i="8"/>
  <c r="N146" i="8"/>
  <c r="N147" i="8"/>
  <c r="N148" i="8"/>
  <c r="N149" i="8"/>
  <c r="N150" i="8"/>
  <c r="N151" i="8"/>
  <c r="N152" i="8"/>
  <c r="N153" i="8"/>
  <c r="N154" i="8"/>
  <c r="N155" i="8"/>
  <c r="N156" i="8"/>
  <c r="N157" i="8"/>
  <c r="N158" i="8"/>
  <c r="N159" i="8"/>
  <c r="N160" i="8"/>
  <c r="N161" i="8"/>
  <c r="N162" i="8"/>
  <c r="N163" i="8"/>
  <c r="N164" i="8"/>
  <c r="N165" i="8"/>
  <c r="N166" i="8"/>
  <c r="N167" i="8"/>
  <c r="N168" i="8"/>
  <c r="N169" i="8"/>
  <c r="N170" i="8"/>
  <c r="N171" i="8"/>
  <c r="N172" i="8"/>
  <c r="N173" i="8"/>
  <c r="N174" i="8"/>
  <c r="N175" i="8"/>
  <c r="N176" i="8"/>
  <c r="N177" i="8"/>
  <c r="N178" i="8"/>
  <c r="N179" i="8"/>
  <c r="N180" i="8"/>
  <c r="N181" i="8"/>
  <c r="N182" i="8"/>
  <c r="N183" i="8"/>
  <c r="N184" i="8"/>
  <c r="N185" i="8"/>
  <c r="N186" i="8"/>
  <c r="N20"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20"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A186" i="8"/>
  <c r="H4" i="7"/>
  <c r="I4" i="7"/>
  <c r="J4" i="7"/>
  <c r="K4" i="7"/>
  <c r="H5" i="7"/>
  <c r="I5" i="7"/>
  <c r="J5" i="7"/>
  <c r="K5" i="7"/>
  <c r="H6" i="7"/>
  <c r="I6" i="7"/>
  <c r="J6" i="7"/>
  <c r="K6" i="7"/>
  <c r="H7" i="7"/>
  <c r="I7" i="7"/>
  <c r="J7" i="7"/>
  <c r="K7" i="7"/>
  <c r="H8" i="7"/>
  <c r="I8" i="7"/>
  <c r="J8" i="7"/>
  <c r="K8" i="7"/>
  <c r="H9" i="7"/>
  <c r="I9" i="7"/>
  <c r="J9" i="7"/>
  <c r="K9" i="7"/>
  <c r="H10" i="7"/>
  <c r="I10" i="7"/>
  <c r="J10" i="7"/>
  <c r="K10" i="7"/>
  <c r="H11" i="7"/>
  <c r="I11" i="7"/>
  <c r="J11" i="7"/>
  <c r="K11" i="7"/>
  <c r="H12" i="7"/>
  <c r="I12" i="7"/>
  <c r="J12" i="7"/>
  <c r="K12" i="7"/>
  <c r="H13" i="7"/>
  <c r="I13" i="7"/>
  <c r="J13" i="7"/>
  <c r="K13" i="7"/>
  <c r="H14" i="7"/>
  <c r="I14" i="7"/>
  <c r="J14" i="7"/>
  <c r="K14" i="7"/>
  <c r="H15" i="7"/>
  <c r="I15" i="7"/>
  <c r="J15" i="7"/>
  <c r="K15" i="7"/>
  <c r="H16" i="7"/>
  <c r="I16" i="7"/>
  <c r="J16" i="7"/>
  <c r="K16" i="7"/>
  <c r="H17" i="7"/>
  <c r="I17" i="7"/>
  <c r="J17" i="7"/>
  <c r="K17" i="7"/>
  <c r="H18" i="7"/>
  <c r="I18" i="7"/>
  <c r="J18" i="7"/>
  <c r="K18" i="7"/>
  <c r="H19" i="7"/>
  <c r="I19" i="7"/>
  <c r="J19" i="7"/>
  <c r="K19" i="7"/>
  <c r="H20" i="7"/>
  <c r="I20" i="7"/>
  <c r="J20" i="7"/>
  <c r="K20" i="7"/>
  <c r="H21" i="7"/>
  <c r="I21" i="7"/>
  <c r="J21" i="7"/>
  <c r="K21" i="7"/>
  <c r="H22" i="7"/>
  <c r="I22" i="7"/>
  <c r="J22" i="7"/>
  <c r="K22" i="7"/>
  <c r="H23" i="7"/>
  <c r="I23" i="7"/>
  <c r="J23" i="7"/>
  <c r="K23" i="7"/>
  <c r="H24" i="7"/>
  <c r="I24" i="7"/>
  <c r="J24" i="7"/>
  <c r="K24" i="7"/>
  <c r="H25" i="7"/>
  <c r="I25" i="7"/>
  <c r="J25" i="7"/>
  <c r="K25" i="7"/>
  <c r="H26" i="7"/>
  <c r="I26" i="7"/>
  <c r="J26" i="7"/>
  <c r="K26" i="7"/>
  <c r="H27" i="7"/>
  <c r="I27" i="7"/>
  <c r="J27" i="7"/>
  <c r="K27" i="7"/>
  <c r="H28" i="7"/>
  <c r="I28" i="7"/>
  <c r="J28" i="7"/>
  <c r="K28" i="7"/>
  <c r="H29" i="7"/>
  <c r="I29" i="7"/>
  <c r="J29" i="7"/>
  <c r="K29" i="7"/>
  <c r="H30" i="7"/>
  <c r="I30" i="7"/>
  <c r="J30" i="7"/>
  <c r="K30" i="7"/>
  <c r="H31" i="7"/>
  <c r="I31" i="7"/>
  <c r="J31" i="7"/>
  <c r="K31" i="7"/>
  <c r="H32" i="7"/>
  <c r="I32" i="7"/>
  <c r="J32" i="7"/>
  <c r="K32" i="7"/>
  <c r="H33" i="7"/>
  <c r="I33" i="7"/>
  <c r="J33" i="7"/>
  <c r="K33" i="7"/>
  <c r="H34" i="7"/>
  <c r="I34" i="7"/>
  <c r="J34" i="7"/>
  <c r="K34" i="7"/>
  <c r="H35" i="7"/>
  <c r="I35" i="7"/>
  <c r="J35" i="7"/>
  <c r="K35" i="7"/>
  <c r="H36" i="7"/>
  <c r="I36" i="7"/>
  <c r="J36" i="7"/>
  <c r="K36" i="7"/>
  <c r="H37" i="7"/>
  <c r="I37" i="7"/>
  <c r="J37" i="7"/>
  <c r="K37" i="7"/>
  <c r="H38" i="7"/>
  <c r="I38" i="7"/>
  <c r="J38" i="7"/>
  <c r="K38" i="7"/>
  <c r="H39" i="7"/>
  <c r="I39" i="7"/>
  <c r="J39" i="7"/>
  <c r="K39" i="7"/>
  <c r="H40" i="7"/>
  <c r="I40" i="7"/>
  <c r="J40" i="7"/>
  <c r="K40" i="7"/>
  <c r="H41" i="7"/>
  <c r="I41" i="7"/>
  <c r="J41" i="7"/>
  <c r="K41" i="7"/>
  <c r="H42" i="7"/>
  <c r="I42" i="7"/>
  <c r="J42" i="7"/>
  <c r="K42" i="7"/>
  <c r="H43" i="7"/>
  <c r="I43" i="7"/>
  <c r="J43" i="7"/>
  <c r="K43" i="7"/>
  <c r="H44" i="7"/>
  <c r="I44" i="7"/>
  <c r="J44" i="7"/>
  <c r="K44" i="7"/>
  <c r="H45" i="7"/>
  <c r="I45" i="7"/>
  <c r="J45" i="7"/>
  <c r="K45" i="7"/>
  <c r="H46" i="7"/>
  <c r="I46" i="7"/>
  <c r="J46" i="7"/>
  <c r="K46" i="7"/>
  <c r="H47" i="7"/>
  <c r="I47" i="7"/>
  <c r="J47" i="7"/>
  <c r="K47" i="7"/>
  <c r="H48" i="7"/>
  <c r="I48" i="7"/>
  <c r="J48" i="7"/>
  <c r="K48" i="7"/>
  <c r="H49" i="7"/>
  <c r="I49" i="7"/>
  <c r="J49" i="7"/>
  <c r="K49" i="7"/>
  <c r="H50" i="7"/>
  <c r="I50" i="7"/>
  <c r="J50" i="7"/>
  <c r="K50" i="7"/>
  <c r="H51" i="7"/>
  <c r="I51" i="7"/>
  <c r="J51" i="7"/>
  <c r="K51" i="7"/>
  <c r="H52" i="7"/>
  <c r="I52" i="7"/>
  <c r="J52" i="7"/>
  <c r="K52" i="7"/>
  <c r="H53" i="7"/>
  <c r="I53" i="7"/>
  <c r="J53" i="7"/>
  <c r="K53" i="7"/>
  <c r="H54" i="7"/>
  <c r="I54" i="7"/>
  <c r="J54" i="7"/>
  <c r="K54" i="7"/>
  <c r="H55" i="7"/>
  <c r="I55" i="7"/>
  <c r="J55" i="7"/>
  <c r="K55" i="7"/>
  <c r="H56" i="7"/>
  <c r="I56" i="7"/>
  <c r="J56" i="7"/>
  <c r="K56" i="7"/>
  <c r="H57" i="7"/>
  <c r="I57" i="7"/>
  <c r="J57" i="7"/>
  <c r="K57" i="7"/>
  <c r="H58" i="7"/>
  <c r="I58" i="7"/>
  <c r="J58" i="7"/>
  <c r="K58" i="7"/>
  <c r="H59" i="7"/>
  <c r="I59" i="7"/>
  <c r="J59" i="7"/>
  <c r="K59" i="7"/>
  <c r="H60" i="7"/>
  <c r="I60" i="7"/>
  <c r="J60" i="7"/>
  <c r="K60" i="7"/>
  <c r="H61" i="7"/>
  <c r="I61" i="7"/>
  <c r="J61" i="7"/>
  <c r="K61" i="7"/>
  <c r="H62" i="7"/>
  <c r="I62" i="7"/>
  <c r="J62" i="7"/>
  <c r="K62" i="7"/>
  <c r="H63" i="7"/>
  <c r="I63" i="7"/>
  <c r="J63" i="7"/>
  <c r="K63" i="7"/>
  <c r="H64" i="7"/>
  <c r="I64" i="7"/>
  <c r="J64" i="7"/>
  <c r="K64" i="7"/>
  <c r="H65" i="7"/>
  <c r="I65" i="7"/>
  <c r="J65" i="7"/>
  <c r="K65" i="7"/>
  <c r="H66" i="7"/>
  <c r="I66" i="7"/>
  <c r="J66" i="7"/>
  <c r="K66" i="7"/>
  <c r="H67" i="7"/>
  <c r="I67" i="7"/>
  <c r="J67" i="7"/>
  <c r="K67" i="7"/>
  <c r="H68" i="7"/>
  <c r="I68" i="7"/>
  <c r="J68" i="7"/>
  <c r="K68" i="7"/>
  <c r="H69" i="7"/>
  <c r="I69" i="7"/>
  <c r="J69" i="7"/>
  <c r="K69" i="7"/>
  <c r="H70" i="7"/>
  <c r="I70" i="7"/>
  <c r="J70" i="7"/>
  <c r="K70" i="7"/>
  <c r="H71" i="7"/>
  <c r="I71" i="7"/>
  <c r="J71" i="7"/>
  <c r="K71" i="7"/>
  <c r="H72" i="7"/>
  <c r="I72" i="7"/>
  <c r="J72" i="7"/>
  <c r="K72" i="7"/>
  <c r="H73" i="7"/>
  <c r="I73" i="7"/>
  <c r="J73" i="7"/>
  <c r="K73" i="7"/>
  <c r="H74" i="7"/>
  <c r="I74" i="7"/>
  <c r="J74" i="7"/>
  <c r="K74" i="7"/>
  <c r="H75" i="7"/>
  <c r="I75" i="7"/>
  <c r="J75" i="7"/>
  <c r="K75" i="7"/>
  <c r="H76" i="7"/>
  <c r="I76" i="7"/>
  <c r="J76" i="7"/>
  <c r="K76" i="7"/>
  <c r="H77" i="7"/>
  <c r="I77" i="7"/>
  <c r="J77" i="7"/>
  <c r="K77" i="7"/>
  <c r="H78" i="7"/>
  <c r="I78" i="7"/>
  <c r="J78" i="7"/>
  <c r="K78" i="7"/>
  <c r="H79" i="7"/>
  <c r="I79" i="7"/>
  <c r="J79" i="7"/>
  <c r="K79" i="7"/>
  <c r="H80" i="7"/>
  <c r="I80" i="7"/>
  <c r="J80" i="7"/>
  <c r="K80" i="7"/>
  <c r="H81" i="7"/>
  <c r="I81" i="7"/>
  <c r="J81" i="7"/>
  <c r="K81" i="7"/>
  <c r="H82" i="7"/>
  <c r="I82" i="7"/>
  <c r="J82" i="7"/>
  <c r="K82" i="7"/>
  <c r="H83" i="7"/>
  <c r="I83" i="7"/>
  <c r="J83" i="7"/>
  <c r="K83" i="7"/>
  <c r="H84" i="7"/>
  <c r="I84" i="7"/>
  <c r="J84" i="7"/>
  <c r="K84" i="7"/>
  <c r="H85" i="7"/>
  <c r="I85" i="7"/>
  <c r="J85" i="7"/>
  <c r="K85" i="7"/>
  <c r="H86" i="7"/>
  <c r="I86" i="7"/>
  <c r="J86" i="7"/>
  <c r="K86" i="7"/>
  <c r="H87" i="7"/>
  <c r="I87" i="7"/>
  <c r="J87" i="7"/>
  <c r="K87" i="7"/>
  <c r="H88" i="7"/>
  <c r="I88" i="7"/>
  <c r="J88" i="7"/>
  <c r="K88" i="7"/>
  <c r="H89" i="7"/>
  <c r="I89" i="7"/>
  <c r="J89" i="7"/>
  <c r="K89" i="7"/>
  <c r="H90" i="7"/>
  <c r="I90" i="7"/>
  <c r="J90" i="7"/>
  <c r="K90" i="7"/>
  <c r="H91" i="7"/>
  <c r="I91" i="7"/>
  <c r="J91" i="7"/>
  <c r="K91" i="7"/>
  <c r="H92" i="7"/>
  <c r="I92" i="7"/>
  <c r="J92" i="7"/>
  <c r="K92" i="7"/>
  <c r="H93" i="7"/>
  <c r="I93" i="7"/>
  <c r="J93" i="7"/>
  <c r="K93" i="7"/>
  <c r="H94" i="7"/>
  <c r="I94" i="7"/>
  <c r="J94" i="7"/>
  <c r="K94" i="7"/>
  <c r="H95" i="7"/>
  <c r="I95" i="7"/>
  <c r="J95" i="7"/>
  <c r="K95" i="7"/>
  <c r="H96" i="7"/>
  <c r="I96" i="7"/>
  <c r="J96" i="7"/>
  <c r="K96" i="7"/>
  <c r="H97" i="7"/>
  <c r="I97" i="7"/>
  <c r="J97" i="7"/>
  <c r="K97" i="7"/>
  <c r="H98" i="7"/>
  <c r="I98" i="7"/>
  <c r="J98" i="7"/>
  <c r="K98" i="7"/>
  <c r="H99" i="7"/>
  <c r="I99" i="7"/>
  <c r="J99" i="7"/>
  <c r="K99" i="7"/>
  <c r="H100" i="7"/>
  <c r="I100" i="7"/>
  <c r="J100" i="7"/>
  <c r="K100" i="7"/>
  <c r="H101" i="7"/>
  <c r="I101" i="7"/>
  <c r="J101" i="7"/>
  <c r="K101" i="7"/>
  <c r="H102" i="7"/>
  <c r="I102" i="7"/>
  <c r="J102" i="7"/>
  <c r="K102" i="7"/>
  <c r="H103" i="7"/>
  <c r="I103" i="7"/>
  <c r="J103" i="7"/>
  <c r="K103" i="7"/>
  <c r="H104" i="7"/>
  <c r="I104" i="7"/>
  <c r="J104" i="7"/>
  <c r="K104" i="7"/>
  <c r="H105" i="7"/>
  <c r="I105" i="7"/>
  <c r="J105" i="7"/>
  <c r="K105" i="7"/>
  <c r="H106" i="7"/>
  <c r="I106" i="7"/>
  <c r="J106" i="7"/>
  <c r="K106" i="7"/>
  <c r="H107" i="7"/>
  <c r="I107" i="7"/>
  <c r="J107" i="7"/>
  <c r="K107" i="7"/>
  <c r="H108" i="7"/>
  <c r="I108" i="7"/>
  <c r="J108" i="7"/>
  <c r="K108" i="7"/>
  <c r="H109" i="7"/>
  <c r="I109" i="7"/>
  <c r="J109" i="7"/>
  <c r="K109" i="7"/>
  <c r="H110" i="7"/>
  <c r="I110" i="7"/>
  <c r="J110" i="7"/>
  <c r="K110" i="7"/>
  <c r="H111" i="7"/>
  <c r="I111" i="7"/>
  <c r="J111" i="7"/>
  <c r="K111" i="7"/>
  <c r="H112" i="7"/>
  <c r="I112" i="7"/>
  <c r="J112" i="7"/>
  <c r="K112" i="7"/>
  <c r="H113" i="7"/>
  <c r="I113" i="7"/>
  <c r="J113" i="7"/>
  <c r="K113" i="7"/>
  <c r="H114" i="7"/>
  <c r="I114" i="7"/>
  <c r="J114" i="7"/>
  <c r="K114" i="7"/>
  <c r="H115" i="7"/>
  <c r="I115" i="7"/>
  <c r="J115" i="7"/>
  <c r="K115" i="7"/>
  <c r="H116" i="7"/>
  <c r="I116" i="7"/>
  <c r="J116" i="7"/>
  <c r="K116" i="7"/>
  <c r="H117" i="7"/>
  <c r="I117" i="7"/>
  <c r="J117" i="7"/>
  <c r="K117" i="7"/>
  <c r="H118" i="7"/>
  <c r="I118" i="7"/>
  <c r="J118" i="7"/>
  <c r="K118" i="7"/>
  <c r="H119" i="7"/>
  <c r="I119" i="7"/>
  <c r="J119" i="7"/>
  <c r="K119" i="7"/>
  <c r="H120" i="7"/>
  <c r="I120" i="7"/>
  <c r="J120" i="7"/>
  <c r="K120" i="7"/>
  <c r="H121" i="7"/>
  <c r="I121" i="7"/>
  <c r="J121" i="7"/>
  <c r="K121" i="7"/>
  <c r="H122" i="7"/>
  <c r="I122" i="7"/>
  <c r="J122" i="7"/>
  <c r="K122" i="7"/>
  <c r="H123" i="7"/>
  <c r="I123" i="7"/>
  <c r="J123" i="7"/>
  <c r="K123" i="7"/>
  <c r="H124" i="7"/>
  <c r="I124" i="7"/>
  <c r="J124" i="7"/>
  <c r="K124" i="7"/>
  <c r="H125" i="7"/>
  <c r="I125" i="7"/>
  <c r="J125" i="7"/>
  <c r="K125" i="7"/>
  <c r="H126" i="7"/>
  <c r="I126" i="7"/>
  <c r="J126" i="7"/>
  <c r="K126" i="7"/>
  <c r="H127" i="7"/>
  <c r="I127" i="7"/>
  <c r="J127" i="7"/>
  <c r="K127" i="7"/>
  <c r="H128" i="7"/>
  <c r="I128" i="7"/>
  <c r="J128" i="7"/>
  <c r="K128" i="7"/>
  <c r="H129" i="7"/>
  <c r="I129" i="7"/>
  <c r="J129" i="7"/>
  <c r="K129" i="7"/>
  <c r="H130" i="7"/>
  <c r="I130" i="7"/>
  <c r="J130" i="7"/>
  <c r="K130" i="7"/>
  <c r="H131" i="7"/>
  <c r="I131" i="7"/>
  <c r="J131" i="7"/>
  <c r="K131" i="7"/>
  <c r="H132" i="7"/>
  <c r="I132" i="7"/>
  <c r="J132" i="7"/>
  <c r="K132" i="7"/>
  <c r="H133" i="7"/>
  <c r="I133" i="7"/>
  <c r="J133" i="7"/>
  <c r="K133" i="7"/>
  <c r="H134" i="7"/>
  <c r="I134" i="7"/>
  <c r="J134" i="7"/>
  <c r="K134" i="7"/>
  <c r="H135" i="7"/>
  <c r="I135" i="7"/>
  <c r="J135" i="7"/>
  <c r="K135" i="7"/>
  <c r="H136" i="7"/>
  <c r="I136" i="7"/>
  <c r="J136" i="7"/>
  <c r="K136" i="7"/>
  <c r="H137" i="7"/>
  <c r="I137" i="7"/>
  <c r="J137" i="7"/>
  <c r="K137" i="7"/>
  <c r="H138" i="7"/>
  <c r="I138" i="7"/>
  <c r="J138" i="7"/>
  <c r="K138" i="7"/>
  <c r="H139" i="7"/>
  <c r="I139" i="7"/>
  <c r="J139" i="7"/>
  <c r="K139" i="7"/>
  <c r="H140" i="7"/>
  <c r="I140" i="7"/>
  <c r="J140" i="7"/>
  <c r="K140" i="7"/>
  <c r="H141" i="7"/>
  <c r="I141" i="7"/>
  <c r="J141" i="7"/>
  <c r="K141" i="7"/>
  <c r="H142" i="7"/>
  <c r="I142" i="7"/>
  <c r="J142" i="7"/>
  <c r="K142" i="7"/>
  <c r="H143" i="7"/>
  <c r="I143" i="7"/>
  <c r="J143" i="7"/>
  <c r="K143" i="7"/>
  <c r="H144" i="7"/>
  <c r="I144" i="7"/>
  <c r="J144" i="7"/>
  <c r="K144" i="7"/>
  <c r="H145" i="7"/>
  <c r="I145" i="7"/>
  <c r="J145" i="7"/>
  <c r="K145" i="7"/>
  <c r="H146" i="7"/>
  <c r="I146" i="7"/>
  <c r="J146" i="7"/>
  <c r="K146" i="7"/>
  <c r="H147" i="7"/>
  <c r="I147" i="7"/>
  <c r="J147" i="7"/>
  <c r="K147" i="7"/>
  <c r="H148" i="7"/>
  <c r="I148" i="7"/>
  <c r="J148" i="7"/>
  <c r="K148" i="7"/>
  <c r="H149" i="7"/>
  <c r="I149" i="7"/>
  <c r="J149" i="7"/>
  <c r="K149" i="7"/>
  <c r="H150" i="7"/>
  <c r="I150" i="7"/>
  <c r="J150" i="7"/>
  <c r="K150" i="7"/>
  <c r="H151" i="7"/>
  <c r="I151" i="7"/>
  <c r="J151" i="7"/>
  <c r="K151" i="7"/>
  <c r="H152" i="7"/>
  <c r="I152" i="7"/>
  <c r="J152" i="7"/>
  <c r="K152" i="7"/>
  <c r="H153" i="7"/>
  <c r="I153" i="7"/>
  <c r="J153" i="7"/>
  <c r="K153" i="7"/>
  <c r="H154" i="7"/>
  <c r="I154" i="7"/>
  <c r="J154" i="7"/>
  <c r="K154" i="7"/>
  <c r="H155" i="7"/>
  <c r="I155" i="7"/>
  <c r="J155" i="7"/>
  <c r="K155" i="7"/>
  <c r="H156" i="7"/>
  <c r="I156" i="7"/>
  <c r="J156" i="7"/>
  <c r="K156" i="7"/>
  <c r="H157" i="7"/>
  <c r="I157" i="7"/>
  <c r="J157" i="7"/>
  <c r="K157" i="7"/>
  <c r="H158" i="7"/>
  <c r="I158" i="7"/>
  <c r="J158" i="7"/>
  <c r="K158" i="7"/>
  <c r="H159" i="7"/>
  <c r="I159" i="7"/>
  <c r="J159" i="7"/>
  <c r="K159" i="7"/>
  <c r="H160" i="7"/>
  <c r="I160" i="7"/>
  <c r="J160" i="7"/>
  <c r="K160" i="7"/>
  <c r="H161" i="7"/>
  <c r="I161" i="7"/>
  <c r="J161" i="7"/>
  <c r="K161" i="7"/>
  <c r="H162" i="7"/>
  <c r="I162" i="7"/>
  <c r="J162" i="7"/>
  <c r="K162" i="7"/>
  <c r="H163" i="7"/>
  <c r="I163" i="7"/>
  <c r="J163" i="7"/>
  <c r="K163" i="7"/>
  <c r="H164" i="7"/>
  <c r="I164" i="7"/>
  <c r="J164" i="7"/>
  <c r="K164" i="7"/>
  <c r="H165" i="7"/>
  <c r="I165" i="7"/>
  <c r="J165" i="7"/>
  <c r="K165" i="7"/>
  <c r="H166" i="7"/>
  <c r="I166" i="7"/>
  <c r="J166" i="7"/>
  <c r="K166" i="7"/>
  <c r="H3" i="7"/>
  <c r="I3" i="7"/>
  <c r="J3" i="7"/>
  <c r="K3" i="7"/>
  <c r="L3" i="7"/>
  <c r="F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N34" i="1"/>
  <c r="N33" i="1"/>
  <c r="O33" i="1"/>
  <c r="O34"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O4" i="1"/>
  <c r="H3" i="1"/>
  <c r="H4" i="1"/>
  <c r="H5" i="1"/>
  <c r="H6" i="1"/>
  <c r="H7" i="1"/>
  <c r="H8" i="1"/>
  <c r="H9" i="1"/>
  <c r="H10" i="1"/>
  <c r="H11" i="1"/>
  <c r="H12" i="1"/>
  <c r="H13" i="1"/>
  <c r="H14" i="1"/>
  <c r="H15"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K4" i="1"/>
  <c r="K5" i="1"/>
  <c r="O25" i="1"/>
  <c r="O17" i="1"/>
  <c r="O9" i="1"/>
  <c r="O26" i="1"/>
  <c r="O10" i="1"/>
  <c r="O32" i="1"/>
  <c r="O24" i="1"/>
  <c r="O8" i="1"/>
  <c r="O23" i="1"/>
  <c r="O7" i="1"/>
  <c r="O22" i="1"/>
  <c r="O6" i="1"/>
  <c r="O29" i="1"/>
  <c r="O21" i="1"/>
  <c r="O13" i="1"/>
  <c r="O5" i="1"/>
  <c r="O27" i="1"/>
  <c r="O19" i="1"/>
  <c r="O11" i="1"/>
  <c r="O18" i="1"/>
  <c r="O16" i="1"/>
  <c r="O31" i="1"/>
  <c r="O15" i="1"/>
  <c r="O30" i="1"/>
  <c r="O14" i="1"/>
  <c r="O28" i="1"/>
  <c r="O20" i="1"/>
  <c r="O12" i="1"/>
  <c r="K6" i="1"/>
  <c r="L5" i="1"/>
  <c r="L4"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K7" i="1"/>
  <c r="L6" i="1"/>
  <c r="K8" i="1"/>
  <c r="L7" i="1"/>
  <c r="K9" i="1"/>
  <c r="L8" i="1"/>
  <c r="K10" i="1"/>
  <c r="L9" i="1"/>
  <c r="K11" i="1"/>
  <c r="L10" i="1"/>
  <c r="K12" i="1"/>
  <c r="L11" i="1"/>
  <c r="K13" i="1"/>
  <c r="L12" i="1"/>
  <c r="K14" i="1"/>
  <c r="L13" i="1"/>
  <c r="K15" i="1"/>
  <c r="L14" i="1"/>
  <c r="K16" i="1"/>
  <c r="L15" i="1"/>
  <c r="K17" i="1"/>
  <c r="L16" i="1"/>
  <c r="K18" i="1"/>
  <c r="L17" i="1"/>
  <c r="K19" i="1"/>
  <c r="L18" i="1"/>
  <c r="K20" i="1"/>
  <c r="L19" i="1"/>
  <c r="K21" i="1"/>
  <c r="L20" i="1"/>
  <c r="K22" i="1"/>
  <c r="L21" i="1"/>
  <c r="K23" i="1"/>
  <c r="L22" i="1"/>
  <c r="K24" i="1"/>
  <c r="L23" i="1"/>
  <c r="K25" i="1"/>
  <c r="L24" i="1"/>
  <c r="K26" i="1"/>
  <c r="L25" i="1"/>
  <c r="K27" i="1"/>
  <c r="L26" i="1"/>
  <c r="K28" i="1"/>
  <c r="L27" i="1"/>
  <c r="K29" i="1"/>
  <c r="L28" i="1"/>
  <c r="K30" i="1"/>
  <c r="L29" i="1"/>
  <c r="K31" i="1"/>
  <c r="L30" i="1"/>
  <c r="K32" i="1"/>
  <c r="L31" i="1"/>
  <c r="K33" i="1"/>
  <c r="L32" i="1"/>
  <c r="K34" i="1"/>
  <c r="L33" i="1"/>
  <c r="K35" i="1"/>
  <c r="L34" i="1"/>
  <c r="K36" i="1"/>
  <c r="L35" i="1"/>
  <c r="K37" i="1"/>
  <c r="L36" i="1"/>
  <c r="K38" i="1"/>
  <c r="L37" i="1"/>
  <c r="K39" i="1"/>
  <c r="L38" i="1"/>
  <c r="K40" i="1"/>
  <c r="L40" i="1"/>
  <c r="L39" i="1"/>
</calcChain>
</file>

<file path=xl/sharedStrings.xml><?xml version="1.0" encoding="utf-8"?>
<sst xmlns="http://schemas.openxmlformats.org/spreadsheetml/2006/main" count="781" uniqueCount="139">
  <si>
    <t>ID</t>
  </si>
  <si>
    <t>Fecha Ingreso</t>
  </si>
  <si>
    <t>Sueldo Base Mensual</t>
  </si>
  <si>
    <t>Fecha de Nacimiento</t>
  </si>
  <si>
    <t>Nivel</t>
  </si>
  <si>
    <t>A</t>
  </si>
  <si>
    <t>B</t>
  </si>
  <si>
    <t>C</t>
  </si>
  <si>
    <t>D</t>
  </si>
  <si>
    <t>E</t>
  </si>
  <si>
    <t>F</t>
  </si>
  <si>
    <t>G</t>
  </si>
  <si>
    <t>H</t>
  </si>
  <si>
    <t>I</t>
  </si>
  <si>
    <t>J</t>
  </si>
  <si>
    <t>Aguinaldo</t>
  </si>
  <si>
    <t>38 días</t>
  </si>
  <si>
    <t>Días de Vacaciones</t>
  </si>
  <si>
    <t>Antigüedad</t>
  </si>
  <si>
    <t>A, B, C D</t>
  </si>
  <si>
    <t>E, F, G, H</t>
  </si>
  <si>
    <t>I, J</t>
  </si>
  <si>
    <t>Prima Vacacional</t>
  </si>
  <si>
    <t>Fondo de Ahorro</t>
  </si>
  <si>
    <t>Vales de Despensa</t>
  </si>
  <si>
    <t>11% sueldo base (sin tope legal)</t>
  </si>
  <si>
    <t>10%  sueldo base con tope legal</t>
  </si>
  <si>
    <t>Bono Target Anual</t>
  </si>
  <si>
    <t>% Sueldo Base Anual</t>
  </si>
  <si>
    <t xml:space="preserve">1.- </t>
  </si>
  <si>
    <t>Análisis Demográfico que incluya por lo menos lo siguiente</t>
  </si>
  <si>
    <t>- Distribución de población por edad y antigüedad</t>
  </si>
  <si>
    <t>- Análisis de Percentil de sueldos</t>
  </si>
  <si>
    <t xml:space="preserve">2.- </t>
  </si>
  <si>
    <t>Planes de Beneficios, S.A. de C.V.</t>
  </si>
  <si>
    <t>Cálculo deL costo anual nómina total de la empresa Planes de Pensiones, S.A. de C.V. que incluya los siguientes componentes:</t>
  </si>
  <si>
    <t>- Impuestos que paga la empresa sobre la nómina</t>
  </si>
  <si>
    <t>- Impuestos que paga la empresa por cuotas patronales</t>
  </si>
  <si>
    <t xml:space="preserve">3.- </t>
  </si>
  <si>
    <t>Cálculo de la compensación anual total que el empleado recibe en la empresa Planes de Pensiones, S.A. de C.V. considerando lo siguiente:</t>
  </si>
  <si>
    <t>- Compensación Integrada de acuerdo a la política en la pestaña "Definiciones Compensación"</t>
  </si>
  <si>
    <t>Empleado</t>
  </si>
  <si>
    <t>hasta 10% de su sueldo base</t>
  </si>
  <si>
    <t>Empresa</t>
  </si>
  <si>
    <t>antigüedad</t>
  </si>
  <si>
    <t>match</t>
  </si>
  <si>
    <t>Plan de Pensiones</t>
  </si>
  <si>
    <r>
      <t xml:space="preserve">           </t>
    </r>
    <r>
      <rPr>
        <u/>
        <sz val="10"/>
        <color theme="1"/>
        <rFont val="Arial"/>
        <family val="2"/>
        <scheme val="minor"/>
      </rPr>
      <t>Contribución Definida</t>
    </r>
  </si>
  <si>
    <r>
      <t xml:space="preserve">           </t>
    </r>
    <r>
      <rPr>
        <u/>
        <sz val="10"/>
        <color theme="1"/>
        <rFont val="Arial"/>
        <family val="2"/>
        <scheme val="minor"/>
      </rPr>
      <t>Beneficio Definido</t>
    </r>
  </si>
  <si>
    <t>Beneficio</t>
  </si>
  <si>
    <t>3 meses + 20 días por año servicio</t>
  </si>
  <si>
    <t>Requisitos elegibilidad</t>
  </si>
  <si>
    <t>50 años de edad</t>
  </si>
  <si>
    <t>Forma de Pago</t>
  </si>
  <si>
    <t>Pago Único</t>
  </si>
  <si>
    <t>Definición Sueldo Pensionable</t>
  </si>
  <si>
    <t>Sueldo Base + Aguinaldo</t>
  </si>
  <si>
    <t>- Mostrar el desgloce de cuánto gasta la empresa por cada uno de los componentes de nómina, considerando los impuestos antes mencionados</t>
  </si>
  <si>
    <t>- Mostrar una gráfica, cuánto representa cada componente de su compensación del total por cada NIVEL.  Analiza cómo debe de considerarse el beneficio del Plan de Pensiones dentro de este análisis.</t>
  </si>
  <si>
    <t>- Costos del Plan de Pensiones  (Costo Neto del Periodo para beneficio definido y contribución definida)</t>
  </si>
  <si>
    <t>Hipótesis Independientes</t>
  </si>
  <si>
    <t>Muerte</t>
  </si>
  <si>
    <t>Invalidez</t>
  </si>
  <si>
    <t>Terminación</t>
  </si>
  <si>
    <t>Retiro</t>
  </si>
  <si>
    <t>Edad</t>
  </si>
  <si>
    <t>Tasa Real de Acumulación de Capital</t>
  </si>
  <si>
    <t>Tasa Nominal Incrementos Salariales</t>
  </si>
  <si>
    <t>Tasa Nominal de Descuento</t>
  </si>
  <si>
    <t xml:space="preserve">4.- </t>
  </si>
  <si>
    <t>Límite Inferior</t>
  </si>
  <si>
    <t>Cuota Fija</t>
  </si>
  <si>
    <t>% aplicarse sobre excedente del límite inferior</t>
  </si>
  <si>
    <t>Tabla Impuestos</t>
  </si>
  <si>
    <t>Cobertura</t>
  </si>
  <si>
    <t>Fuente de financiamiento</t>
  </si>
  <si>
    <t>Gobierno</t>
  </si>
  <si>
    <t>Total</t>
  </si>
  <si>
    <t>Pensiones Cesantía y Vejez</t>
  </si>
  <si>
    <t>Pensiones  Fallecimiento e Invalidez</t>
  </si>
  <si>
    <t>Salud en activo</t>
  </si>
  <si>
    <t>Salud al retiro</t>
  </si>
  <si>
    <t>Riesgos de trabajo</t>
  </si>
  <si>
    <t>0.540% (ejemplo)</t>
  </si>
  <si>
    <t>Guarderías</t>
  </si>
  <si>
    <t>donde:</t>
  </si>
  <si>
    <t>SBC = Salario Base Cotización</t>
  </si>
  <si>
    <t>0.225% +             5.5% x 1 UMA + Cuota Social (2)</t>
  </si>
  <si>
    <t>6.500% +                   5.5% x 1 UMA + Cuota Social (2)</t>
  </si>
  <si>
    <t>20.4% x 1 UMA        + 1.1% x (SBC – 3UMA) + 0.700%</t>
  </si>
  <si>
    <t xml:space="preserve"> 0.4% x (SBC – 3UMA)  + 0.250%</t>
  </si>
  <si>
    <t>20.4% x 1 UMA        + 0.050%</t>
  </si>
  <si>
    <t>40.8% X 1 UMA              +  1.5% x (SBC – 3UMA) + 1.000%</t>
  </si>
  <si>
    <t>9.650% + 20.4% x 1 UMA + 1.1% x (SBC – 3UMA) + Riesgos de Trabajo</t>
  </si>
  <si>
    <t>2.375% +               0.4% x (SBC – 3UMA)</t>
  </si>
  <si>
    <t xml:space="preserve">0.475% + 5.5% x 1 UMA + Cuota Social + 20.4% x 1 UMA </t>
  </si>
  <si>
    <t>12.5% + 40.8% x 1 UMA + 1.5% x (SBC–3 UMA) + Riesgos de Trabajo</t>
  </si>
  <si>
    <t>UMA = Unidad de Medida y Actualización ~ valor $80.04 diarios</t>
  </si>
  <si>
    <t xml:space="preserve">      Sueldo Base + Aguinaldo + Prima Vacacional + Vales de Despensa (solo excedente al 40% de 1 UMA) + Fondo de Ahorro (solo excedente a 1.3 veces UMA) + BONO</t>
  </si>
  <si>
    <t xml:space="preserve">      Topado a 25 UMA's</t>
  </si>
  <si>
    <t>Diseñar un "benefit statement" donde le muestres al empleado, de forma creativa y clara, toda la compensación que tiene, tanto en términos anuales como mensuales.  Asegúrate de calcular la compensación neta del empleado.  Recuerda que al calcular los impuestos de su compensación, considerar el nivel de excención de impuestos de cada prestación.</t>
  </si>
  <si>
    <t>5.-</t>
  </si>
  <si>
    <t>Opinión del esquema de compensación actual.</t>
  </si>
  <si>
    <t>PREGUNTAS a Considerar para presentación final</t>
  </si>
  <si>
    <t>Para Edades</t>
  </si>
  <si>
    <t>Para Antigüedad</t>
  </si>
  <si>
    <t>1er cuartil y 3er cuartil</t>
  </si>
  <si>
    <t>Mediana</t>
  </si>
  <si>
    <t>Límite Superior</t>
  </si>
  <si>
    <t>% sobre excedente de límite inferior</t>
  </si>
  <si>
    <t>En adelante</t>
  </si>
  <si>
    <t>Limite Inferior</t>
  </si>
  <si>
    <t>%ISR</t>
  </si>
  <si>
    <t>ISR</t>
  </si>
  <si>
    <t>Total sueldo:</t>
  </si>
  <si>
    <t>Total ISR:</t>
  </si>
  <si>
    <t>Pensiones Fallecimiento e Invalidez</t>
  </si>
  <si>
    <t>Total:</t>
  </si>
  <si>
    <t>SBC</t>
  </si>
  <si>
    <t>Máximo Vales de Despensa:</t>
  </si>
  <si>
    <t>Tope Legal:</t>
  </si>
  <si>
    <t>BONO</t>
  </si>
  <si>
    <t>Pasado del Tope</t>
  </si>
  <si>
    <t xml:space="preserve">      Edad         Antig.edad    </t>
  </si>
  <si>
    <t xml:space="preserve"> Min.   :24.00   Min.   : 0.000  </t>
  </si>
  <si>
    <t xml:space="preserve"> 1st Qu.:35.00   1st Qu.: 2.000  </t>
  </si>
  <si>
    <t xml:space="preserve"> Median :42.00   Median : 5.000  </t>
  </si>
  <si>
    <t xml:space="preserve"> Mean   :41.84   Mean   : 8.348  </t>
  </si>
  <si>
    <t xml:space="preserve"> 3rd Qu.:48.00   3rd Qu.:13.000  </t>
  </si>
  <si>
    <t xml:space="preserve"> Max.   :60.00   Max.   :30.000  </t>
  </si>
  <si>
    <t>beneficio al momento de jubilacion</t>
  </si>
  <si>
    <t>CN</t>
  </si>
  <si>
    <t>Sueldo Pensionable</t>
  </si>
  <si>
    <t>PA</t>
  </si>
  <si>
    <t>VPOT</t>
  </si>
  <si>
    <t>Para el siguiente año:</t>
  </si>
  <si>
    <t>Beneficio Definido</t>
  </si>
  <si>
    <t>anualidad</t>
  </si>
  <si>
    <t>En R studio: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</si>
</sst>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4" formatCode="mm/dd/yy;@"/>
    <numFmt numFmtId="165" formatCode="#,##0.000000"/>
  </numFmts>
  <fonts count="14" x14ac:knownFonts="1">
    <font>
      <sz val="10"/>
      <color theme="1"/>
      <name val="Arial"/>
      <family val="2"/>
      <scheme val="minor"/>
    </font>
    <font>
      <sz val="10"/>
      <color theme="1"/>
      <name val="Arial"/>
      <family val="2"/>
      <scheme val="minor"/>
    </font>
    <font>
      <b/>
      <sz val="10"/>
      <color theme="1"/>
      <name val="Arial"/>
      <family val="2"/>
      <scheme val="minor"/>
    </font>
    <font>
      <u/>
      <sz val="10"/>
      <color theme="1"/>
      <name val="Arial"/>
      <family val="2"/>
      <scheme val="minor"/>
    </font>
    <font>
      <b/>
      <sz val="11"/>
      <name val="Arial"/>
      <family val="2"/>
      <scheme val="minor"/>
    </font>
    <font>
      <sz val="11"/>
      <name val="Arial"/>
      <family val="2"/>
      <scheme val="minor"/>
    </font>
    <font>
      <b/>
      <sz val="16"/>
      <name val="Arial"/>
      <family val="2"/>
      <scheme val="minor"/>
    </font>
    <font>
      <sz val="16"/>
      <name val="Arial"/>
      <family val="2"/>
      <scheme val="minor"/>
    </font>
    <font>
      <sz val="14"/>
      <name val="Arial"/>
      <family val="2"/>
      <scheme val="minor"/>
    </font>
    <font>
      <sz val="12"/>
      <name val="Arial"/>
      <family val="2"/>
      <scheme val="minor"/>
    </font>
    <font>
      <b/>
      <sz val="12"/>
      <name val="Arial"/>
      <family val="2"/>
      <scheme val="minor"/>
    </font>
    <font>
      <b/>
      <sz val="10"/>
      <name val="Arial"/>
      <family val="2"/>
      <scheme val="minor"/>
    </font>
    <font>
      <sz val="14"/>
      <color theme="0"/>
      <name val="Georgia"/>
    </font>
    <font>
      <sz val="9"/>
      <color rgb="FF000000"/>
      <name val="Arial"/>
    </font>
  </fonts>
  <fills count="6">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rgb="FF92D050"/>
        <bgColor indexed="64"/>
      </patternFill>
    </fill>
    <fill>
      <patternFill patternType="solid">
        <fgColor theme="1" tint="4.9989318521683403E-2"/>
        <bgColor indexed="64"/>
      </patternFill>
    </fill>
  </fills>
  <borders count="28">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rgb="FFFFFFFF"/>
      </left>
      <right style="medium">
        <color rgb="FFFFFFFF"/>
      </right>
      <top style="medium">
        <color rgb="FFFFFFFF"/>
      </top>
      <bottom style="medium">
        <color rgb="FFFFFFFF"/>
      </bottom>
      <diagonal/>
    </border>
    <border>
      <left style="medium">
        <color auto="1"/>
      </left>
      <right style="medium">
        <color rgb="FFFFFFFF"/>
      </right>
      <top style="medium">
        <color auto="1"/>
      </top>
      <bottom style="medium">
        <color rgb="FFFFFFFF"/>
      </bottom>
      <diagonal/>
    </border>
    <border>
      <left style="medium">
        <color rgb="FFFFFFFF"/>
      </left>
      <right style="medium">
        <color rgb="FFFFFFFF"/>
      </right>
      <top style="medium">
        <color auto="1"/>
      </top>
      <bottom style="medium">
        <color rgb="FFFFFFFF"/>
      </bottom>
      <diagonal/>
    </border>
    <border>
      <left style="medium">
        <color rgb="FFFFFFFF"/>
      </left>
      <right style="medium">
        <color auto="1"/>
      </right>
      <top style="medium">
        <color auto="1"/>
      </top>
      <bottom style="medium">
        <color rgb="FFFFFFFF"/>
      </bottom>
      <diagonal/>
    </border>
    <border>
      <left style="medium">
        <color auto="1"/>
      </left>
      <right style="medium">
        <color rgb="FFFFFFFF"/>
      </right>
      <top style="medium">
        <color rgb="FFFFFFFF"/>
      </top>
      <bottom style="medium">
        <color rgb="FFFFFFFF"/>
      </bottom>
      <diagonal/>
    </border>
    <border>
      <left style="medium">
        <color rgb="FFFFFFFF"/>
      </left>
      <right style="medium">
        <color auto="1"/>
      </right>
      <top style="medium">
        <color rgb="FFFFFFFF"/>
      </top>
      <bottom style="medium">
        <color rgb="FFFFFFFF"/>
      </bottom>
      <diagonal/>
    </border>
    <border>
      <left style="medium">
        <color auto="1"/>
      </left>
      <right style="medium">
        <color rgb="FFFFFFFF"/>
      </right>
      <top style="medium">
        <color rgb="FFFFFFFF"/>
      </top>
      <bottom style="medium">
        <color auto="1"/>
      </bottom>
      <diagonal/>
    </border>
    <border>
      <left style="medium">
        <color rgb="FFFFFFFF"/>
      </left>
      <right style="medium">
        <color rgb="FFFFFFFF"/>
      </right>
      <top style="medium">
        <color rgb="FFFFFFFF"/>
      </top>
      <bottom style="medium">
        <color auto="1"/>
      </bottom>
      <diagonal/>
    </border>
    <border>
      <left style="medium">
        <color rgb="FFFFFFFF"/>
      </left>
      <right style="medium">
        <color auto="1"/>
      </right>
      <top style="medium">
        <color rgb="FFFFFFFF"/>
      </top>
      <bottom style="medium">
        <color auto="1"/>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double">
        <color auto="1"/>
      </top>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71">
    <xf numFmtId="0" fontId="0" fillId="0" borderId="0" xfId="0"/>
    <xf numFmtId="164" fontId="0" fillId="0" borderId="0" xfId="0" applyNumberFormat="1"/>
    <xf numFmtId="4" fontId="0" fillId="0" borderId="0" xfId="0" applyNumberFormat="1"/>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center"/>
    </xf>
    <xf numFmtId="0" fontId="0" fillId="0" borderId="1" xfId="0" applyBorder="1"/>
    <xf numFmtId="0" fontId="2" fillId="0" borderId="0" xfId="0" applyFont="1"/>
    <xf numFmtId="9" fontId="0" fillId="0" borderId="0" xfId="0" applyNumberFormat="1"/>
    <xf numFmtId="0" fontId="0" fillId="0" borderId="2" xfId="0" applyBorder="1"/>
    <xf numFmtId="9" fontId="0" fillId="0" borderId="0" xfId="0" applyNumberFormat="1" applyAlignment="1">
      <alignment horizontal="center"/>
    </xf>
    <xf numFmtId="0" fontId="0" fillId="0" borderId="0" xfId="0" quotePrefix="1"/>
    <xf numFmtId="9" fontId="0" fillId="0" borderId="0" xfId="1" applyFont="1"/>
    <xf numFmtId="10" fontId="0" fillId="0" borderId="0" xfId="0" applyNumberFormat="1"/>
    <xf numFmtId="0" fontId="2" fillId="0" borderId="0" xfId="0" applyFont="1" applyAlignment="1">
      <alignment horizontal="center"/>
    </xf>
    <xf numFmtId="0" fontId="0" fillId="0" borderId="4" xfId="0" applyBorder="1" applyAlignment="1">
      <alignment horizontal="center"/>
    </xf>
    <xf numFmtId="165" fontId="0" fillId="0" borderId="5" xfId="0" applyNumberFormat="1" applyBorder="1"/>
    <xf numFmtId="165" fontId="0" fillId="0" borderId="6" xfId="0" applyNumberFormat="1" applyBorder="1"/>
    <xf numFmtId="0" fontId="0" fillId="0" borderId="7" xfId="0" applyBorder="1" applyAlignment="1">
      <alignment horizontal="center"/>
    </xf>
    <xf numFmtId="165" fontId="0" fillId="0" borderId="0" xfId="0" applyNumberFormat="1" applyBorder="1"/>
    <xf numFmtId="165" fontId="0" fillId="0" borderId="8" xfId="0" applyNumberFormat="1" applyBorder="1"/>
    <xf numFmtId="0" fontId="0" fillId="0" borderId="9" xfId="0" applyBorder="1" applyAlignment="1">
      <alignment horizontal="center"/>
    </xf>
    <xf numFmtId="165" fontId="0" fillId="0" borderId="10" xfId="0" applyNumberFormat="1" applyBorder="1"/>
    <xf numFmtId="165" fontId="0" fillId="0" borderId="11" xfId="0" applyNumberFormat="1" applyBorder="1"/>
    <xf numFmtId="0" fontId="5" fillId="2" borderId="12" xfId="0" applyFont="1" applyFill="1" applyBorder="1" applyAlignment="1">
      <alignment horizontal="center" vertical="center" wrapText="1" readingOrder="1"/>
    </xf>
    <xf numFmtId="4" fontId="5" fillId="2" borderId="12" xfId="0" applyNumberFormat="1" applyFont="1" applyFill="1" applyBorder="1" applyAlignment="1">
      <alignment horizontal="center" vertical="center" wrapText="1" readingOrder="1"/>
    </xf>
    <xf numFmtId="0" fontId="5" fillId="2" borderId="13" xfId="0" applyFont="1" applyFill="1" applyBorder="1" applyAlignment="1">
      <alignment horizontal="center" vertical="center" wrapText="1" readingOrder="1"/>
    </xf>
    <xf numFmtId="0" fontId="5" fillId="2" borderId="14" xfId="0" applyFont="1" applyFill="1" applyBorder="1" applyAlignment="1">
      <alignment horizontal="center" vertical="center" wrapText="1" readingOrder="1"/>
    </xf>
    <xf numFmtId="0" fontId="5" fillId="2" borderId="15" xfId="0" applyFont="1" applyFill="1" applyBorder="1" applyAlignment="1">
      <alignment horizontal="center" vertical="center" wrapText="1" readingOrder="1"/>
    </xf>
    <xf numFmtId="0" fontId="5" fillId="2" borderId="16" xfId="0" applyFont="1" applyFill="1" applyBorder="1" applyAlignment="1">
      <alignment horizontal="center" vertical="center" wrapText="1" readingOrder="1"/>
    </xf>
    <xf numFmtId="0" fontId="5" fillId="2" borderId="17" xfId="0" applyFont="1" applyFill="1" applyBorder="1" applyAlignment="1">
      <alignment horizontal="center" vertical="center" wrapText="1" readingOrder="1"/>
    </xf>
    <xf numFmtId="4" fontId="5" fillId="2" borderId="16" xfId="0" applyNumberFormat="1" applyFont="1" applyFill="1" applyBorder="1" applyAlignment="1">
      <alignment horizontal="center" vertical="center" wrapText="1" readingOrder="1"/>
    </xf>
    <xf numFmtId="3" fontId="5" fillId="2" borderId="18" xfId="0" applyNumberFormat="1" applyFont="1" applyFill="1" applyBorder="1" applyAlignment="1">
      <alignment horizontal="center" vertical="center" wrapText="1" readingOrder="1"/>
    </xf>
    <xf numFmtId="4" fontId="5" fillId="2" borderId="19" xfId="0" applyNumberFormat="1" applyFont="1" applyFill="1" applyBorder="1" applyAlignment="1">
      <alignment horizontal="center" vertical="center" wrapText="1" readingOrder="1"/>
    </xf>
    <xf numFmtId="0" fontId="5" fillId="2" borderId="20" xfId="0" applyFont="1" applyFill="1" applyBorder="1" applyAlignment="1">
      <alignment horizontal="center" vertical="center" wrapText="1" readingOrder="1"/>
    </xf>
    <xf numFmtId="0" fontId="5" fillId="2" borderId="2" xfId="0" applyFont="1" applyFill="1" applyBorder="1" applyAlignment="1">
      <alignment horizontal="center" vertical="center" wrapText="1" readingOrder="1"/>
    </xf>
    <xf numFmtId="0" fontId="5" fillId="2" borderId="1" xfId="0" applyFont="1" applyFill="1" applyBorder="1" applyAlignment="1">
      <alignment horizontal="center" vertical="center" wrapText="1" readingOrder="1"/>
    </xf>
    <xf numFmtId="0" fontId="5" fillId="2" borderId="3" xfId="0" applyFont="1" applyFill="1" applyBorder="1" applyAlignment="1">
      <alignment horizontal="center" vertical="center" wrapText="1" readingOrder="1"/>
    </xf>
    <xf numFmtId="0" fontId="7" fillId="2" borderId="21" xfId="0" applyFont="1" applyFill="1" applyBorder="1" applyAlignment="1">
      <alignment horizontal="center" vertical="center" wrapText="1" readingOrder="1"/>
    </xf>
    <xf numFmtId="0" fontId="8" fillId="2" borderId="21" xfId="0" applyFont="1" applyFill="1" applyBorder="1" applyAlignment="1">
      <alignment horizontal="center" vertical="center" wrapText="1" readingOrder="1"/>
    </xf>
    <xf numFmtId="0" fontId="5" fillId="2" borderId="21" xfId="0" applyFont="1" applyFill="1" applyBorder="1" applyAlignment="1">
      <alignment horizontal="left" vertical="center" wrapText="1" readingOrder="1"/>
    </xf>
    <xf numFmtId="10" fontId="5" fillId="2" borderId="21" xfId="0" applyNumberFormat="1" applyFont="1" applyFill="1" applyBorder="1" applyAlignment="1">
      <alignment horizontal="center" vertical="center" wrapText="1" readingOrder="1"/>
    </xf>
    <xf numFmtId="0" fontId="5" fillId="2" borderId="21" xfId="0" applyFont="1" applyFill="1" applyBorder="1" applyAlignment="1">
      <alignment horizontal="center" vertical="center" wrapText="1" readingOrder="1"/>
    </xf>
    <xf numFmtId="0" fontId="9" fillId="2" borderId="21" xfId="0" applyFont="1" applyFill="1" applyBorder="1" applyAlignment="1">
      <alignment horizontal="left" vertical="center" wrapText="1" readingOrder="1"/>
    </xf>
    <xf numFmtId="0" fontId="10" fillId="2" borderId="21" xfId="0" applyFont="1" applyFill="1" applyBorder="1" applyAlignment="1">
      <alignment horizontal="left" vertical="center" wrapText="1" readingOrder="1"/>
    </xf>
    <xf numFmtId="0" fontId="11" fillId="2" borderId="21" xfId="0" applyFont="1" applyFill="1" applyBorder="1" applyAlignment="1">
      <alignment horizontal="center" vertical="center" wrapText="1" readingOrder="1"/>
    </xf>
    <xf numFmtId="0" fontId="4" fillId="2" borderId="21" xfId="0" applyFont="1" applyFill="1" applyBorder="1" applyAlignment="1">
      <alignment horizontal="center" vertical="center" wrapText="1" readingOrder="1"/>
    </xf>
    <xf numFmtId="0" fontId="3" fillId="0" borderId="0" xfId="0" applyFont="1"/>
    <xf numFmtId="14" fontId="0" fillId="0" borderId="0" xfId="0" applyNumberFormat="1"/>
    <xf numFmtId="0" fontId="0" fillId="3" borderId="0" xfId="0" applyFill="1"/>
    <xf numFmtId="0" fontId="0" fillId="4" borderId="0" xfId="0" applyFill="1"/>
    <xf numFmtId="0" fontId="12" fillId="5" borderId="0" xfId="0" applyFont="1" applyFill="1"/>
    <xf numFmtId="0" fontId="13" fillId="0" borderId="27" xfId="0" applyFont="1" applyBorder="1" applyAlignment="1">
      <alignment horizontal="right" vertical="center" wrapText="1"/>
    </xf>
    <xf numFmtId="0" fontId="13" fillId="0" borderId="0" xfId="0" applyFont="1" applyAlignment="1">
      <alignment horizontal="right" vertical="center" wrapText="1"/>
    </xf>
    <xf numFmtId="4" fontId="13" fillId="0" borderId="0" xfId="0" applyNumberFormat="1" applyFont="1" applyAlignment="1">
      <alignment horizontal="right" vertical="center" wrapText="1"/>
    </xf>
    <xf numFmtId="10" fontId="13" fillId="0" borderId="27" xfId="2" applyNumberFormat="1" applyFont="1" applyBorder="1" applyAlignment="1">
      <alignment horizontal="right" vertical="center" wrapText="1"/>
    </xf>
    <xf numFmtId="10" fontId="13" fillId="0" borderId="0" xfId="2" applyNumberFormat="1" applyFont="1" applyAlignment="1">
      <alignment horizontal="right" vertical="center" wrapText="1"/>
    </xf>
    <xf numFmtId="9" fontId="13" fillId="0" borderId="0" xfId="2" applyNumberFormat="1" applyFont="1" applyAlignment="1">
      <alignment horizontal="right" vertical="center" wrapText="1"/>
    </xf>
    <xf numFmtId="44" fontId="0" fillId="0" borderId="0" xfId="2" applyFont="1"/>
    <xf numFmtId="44" fontId="0" fillId="0" borderId="0" xfId="2" applyFont="1" applyAlignment="1">
      <alignment horizontal="center"/>
    </xf>
    <xf numFmtId="9" fontId="13" fillId="0" borderId="0" xfId="0" applyNumberFormat="1" applyFont="1" applyAlignment="1">
      <alignment horizontal="right" vertical="center" wrapText="1"/>
    </xf>
    <xf numFmtId="0" fontId="0" fillId="0" borderId="0" xfId="0" applyFont="1"/>
    <xf numFmtId="9" fontId="0" fillId="0" borderId="0" xfId="0" applyNumberFormat="1" applyAlignment="1">
      <alignment horizontal="left"/>
    </xf>
    <xf numFmtId="0" fontId="0" fillId="0" borderId="0" xfId="0" applyAlignment="1">
      <alignment wrapText="1"/>
    </xf>
    <xf numFmtId="0" fontId="0" fillId="0" borderId="0" xfId="0" quotePrefix="1" applyAlignment="1">
      <alignment wrapText="1"/>
    </xf>
    <xf numFmtId="0" fontId="6" fillId="2" borderId="22" xfId="0" applyFont="1" applyFill="1" applyBorder="1" applyAlignment="1">
      <alignment horizontal="center" vertical="center" wrapText="1" readingOrder="1"/>
    </xf>
    <xf numFmtId="0" fontId="6" fillId="2" borderId="23" xfId="0" applyFont="1" applyFill="1" applyBorder="1" applyAlignment="1">
      <alignment horizontal="center" vertical="center" wrapText="1" readingOrder="1"/>
    </xf>
    <xf numFmtId="0" fontId="6" fillId="2" borderId="24" xfId="0" applyFont="1" applyFill="1" applyBorder="1" applyAlignment="1">
      <alignment horizontal="center" vertical="center" wrapText="1" readingOrder="1"/>
    </xf>
    <xf numFmtId="0" fontId="6" fillId="2" borderId="25" xfId="0" applyFont="1" applyFill="1" applyBorder="1" applyAlignment="1">
      <alignment horizontal="center" vertical="center" wrapText="1" readingOrder="1"/>
    </xf>
    <xf numFmtId="0" fontId="6" fillId="2" borderId="26" xfId="0" applyFont="1" applyFill="1" applyBorder="1" applyAlignment="1">
      <alignment horizontal="center" vertical="center" wrapText="1" readingOrder="1"/>
    </xf>
  </cellXfs>
  <cellStyles count="3">
    <cellStyle name="Moneda" xfId="2" builtinId="4"/>
    <cellStyle name="Normal" xfId="0" builtinId="0" customBuiltin="1"/>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r>
              <a:rPr lang="es-MX"/>
              <a:t>Edades</a:t>
            </a:r>
          </a:p>
        </c:rich>
      </c:tx>
      <c:layout/>
      <c:overlay val="0"/>
      <c:spPr>
        <a:noFill/>
        <a:ln>
          <a:noFill/>
        </a:ln>
        <a:effectLst/>
      </c:spPr>
      <c:txPr>
        <a:bodyPr rot="0" spcFirstLastPara="1" vertOverflow="ellipsis" vert="horz" wrap="square" anchor="ctr" anchorCtr="1"/>
        <a:lstStyle/>
        <a:p>
          <a:pPr>
            <a:defRPr sz="1400" b="0" i="0" u="sng"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spPr>
            <a:solidFill>
              <a:schemeClr val="accent1"/>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7158-4FD2-A1DA-B93AF010C3B8}"/>
              </c:ext>
            </c:extLst>
          </c:dPt>
          <c:dPt>
            <c:idx val="18"/>
            <c:invertIfNegative val="0"/>
            <c:bubble3D val="0"/>
            <c:spPr>
              <a:solidFill>
                <a:srgbClr val="92D050"/>
              </a:solidFill>
              <a:ln>
                <a:noFill/>
              </a:ln>
              <a:effectLst/>
            </c:spPr>
            <c:extLst>
              <c:ext xmlns:c16="http://schemas.microsoft.com/office/drawing/2014/chart" uri="{C3380CC4-5D6E-409C-BE32-E72D297353CC}">
                <c16:uniqueId val="{00000003-7158-4FD2-A1DA-B93AF010C3B8}"/>
              </c:ext>
            </c:extLst>
          </c:dPt>
          <c:dPt>
            <c:idx val="24"/>
            <c:invertIfNegative val="0"/>
            <c:bubble3D val="0"/>
            <c:spPr>
              <a:solidFill>
                <a:schemeClr val="accent2"/>
              </a:solidFill>
              <a:ln>
                <a:noFill/>
              </a:ln>
              <a:effectLst/>
            </c:spPr>
            <c:extLst>
              <c:ext xmlns:c16="http://schemas.microsoft.com/office/drawing/2014/chart" uri="{C3380CC4-5D6E-409C-BE32-E72D297353CC}">
                <c16:uniqueId val="{00000005-7158-4FD2-A1DA-B93AF010C3B8}"/>
              </c:ext>
            </c:extLst>
          </c:dPt>
          <c:cat>
            <c:numRef>
              <c:f>'Pregunta 1'!$K$4:$K$40</c:f>
              <c:numCache>
                <c:formatCode>#,##0.00</c:formatCode>
                <c:ptCount val="37"/>
                <c:pt idx="0">
                  <c:v>24</c:v>
                </c:pt>
                <c:pt idx="1">
                  <c:v>25</c:v>
                </c:pt>
                <c:pt idx="2">
                  <c:v>26</c:v>
                </c:pt>
                <c:pt idx="3">
                  <c:v>27</c:v>
                </c:pt>
                <c:pt idx="4">
                  <c:v>28</c:v>
                </c:pt>
                <c:pt idx="5">
                  <c:v>29</c:v>
                </c:pt>
                <c:pt idx="6">
                  <c:v>30</c:v>
                </c:pt>
                <c:pt idx="7">
                  <c:v>31</c:v>
                </c:pt>
                <c:pt idx="8">
                  <c:v>32</c:v>
                </c:pt>
                <c:pt idx="9">
                  <c:v>33</c:v>
                </c:pt>
                <c:pt idx="10">
                  <c:v>34</c:v>
                </c:pt>
                <c:pt idx="11">
                  <c:v>35</c:v>
                </c:pt>
                <c:pt idx="12">
                  <c:v>36</c:v>
                </c:pt>
                <c:pt idx="13">
                  <c:v>37</c:v>
                </c:pt>
                <c:pt idx="14">
                  <c:v>38</c:v>
                </c:pt>
                <c:pt idx="15">
                  <c:v>39</c:v>
                </c:pt>
                <c:pt idx="16">
                  <c:v>40</c:v>
                </c:pt>
                <c:pt idx="17">
                  <c:v>41</c:v>
                </c:pt>
                <c:pt idx="18">
                  <c:v>42</c:v>
                </c:pt>
                <c:pt idx="19">
                  <c:v>43</c:v>
                </c:pt>
                <c:pt idx="20">
                  <c:v>44</c:v>
                </c:pt>
                <c:pt idx="21">
                  <c:v>45</c:v>
                </c:pt>
                <c:pt idx="22">
                  <c:v>46</c:v>
                </c:pt>
                <c:pt idx="23">
                  <c:v>47</c:v>
                </c:pt>
                <c:pt idx="24">
                  <c:v>48</c:v>
                </c:pt>
                <c:pt idx="25">
                  <c:v>49</c:v>
                </c:pt>
                <c:pt idx="26">
                  <c:v>50</c:v>
                </c:pt>
                <c:pt idx="27">
                  <c:v>51</c:v>
                </c:pt>
                <c:pt idx="28">
                  <c:v>52</c:v>
                </c:pt>
                <c:pt idx="29">
                  <c:v>53</c:v>
                </c:pt>
                <c:pt idx="30">
                  <c:v>54</c:v>
                </c:pt>
                <c:pt idx="31">
                  <c:v>55</c:v>
                </c:pt>
                <c:pt idx="32">
                  <c:v>56</c:v>
                </c:pt>
                <c:pt idx="33">
                  <c:v>57</c:v>
                </c:pt>
                <c:pt idx="34">
                  <c:v>58</c:v>
                </c:pt>
                <c:pt idx="35">
                  <c:v>59</c:v>
                </c:pt>
                <c:pt idx="36">
                  <c:v>60</c:v>
                </c:pt>
              </c:numCache>
            </c:numRef>
          </c:cat>
          <c:val>
            <c:numRef>
              <c:f>'Pregunta 1'!$L$4:$L$40</c:f>
              <c:numCache>
                <c:formatCode>General</c:formatCode>
                <c:ptCount val="37"/>
                <c:pt idx="0">
                  <c:v>1</c:v>
                </c:pt>
                <c:pt idx="1">
                  <c:v>1</c:v>
                </c:pt>
                <c:pt idx="2">
                  <c:v>1</c:v>
                </c:pt>
                <c:pt idx="3">
                  <c:v>3</c:v>
                </c:pt>
                <c:pt idx="4">
                  <c:v>5</c:v>
                </c:pt>
                <c:pt idx="5">
                  <c:v>4</c:v>
                </c:pt>
                <c:pt idx="6">
                  <c:v>1</c:v>
                </c:pt>
                <c:pt idx="7">
                  <c:v>6</c:v>
                </c:pt>
                <c:pt idx="8">
                  <c:v>6</c:v>
                </c:pt>
                <c:pt idx="9">
                  <c:v>4</c:v>
                </c:pt>
                <c:pt idx="10">
                  <c:v>6</c:v>
                </c:pt>
                <c:pt idx="11">
                  <c:v>7</c:v>
                </c:pt>
                <c:pt idx="12">
                  <c:v>5</c:v>
                </c:pt>
                <c:pt idx="13">
                  <c:v>6</c:v>
                </c:pt>
                <c:pt idx="14">
                  <c:v>4</c:v>
                </c:pt>
                <c:pt idx="15">
                  <c:v>8</c:v>
                </c:pt>
                <c:pt idx="16">
                  <c:v>2</c:v>
                </c:pt>
                <c:pt idx="17">
                  <c:v>6</c:v>
                </c:pt>
                <c:pt idx="18">
                  <c:v>8</c:v>
                </c:pt>
                <c:pt idx="19">
                  <c:v>7</c:v>
                </c:pt>
                <c:pt idx="20">
                  <c:v>6</c:v>
                </c:pt>
                <c:pt idx="21">
                  <c:v>8</c:v>
                </c:pt>
                <c:pt idx="22">
                  <c:v>6</c:v>
                </c:pt>
                <c:pt idx="23">
                  <c:v>7</c:v>
                </c:pt>
                <c:pt idx="24">
                  <c:v>6</c:v>
                </c:pt>
                <c:pt idx="25">
                  <c:v>4</c:v>
                </c:pt>
                <c:pt idx="26">
                  <c:v>7</c:v>
                </c:pt>
                <c:pt idx="27">
                  <c:v>8</c:v>
                </c:pt>
                <c:pt idx="28">
                  <c:v>4</c:v>
                </c:pt>
                <c:pt idx="29">
                  <c:v>3</c:v>
                </c:pt>
                <c:pt idx="30">
                  <c:v>1</c:v>
                </c:pt>
                <c:pt idx="31">
                  <c:v>3</c:v>
                </c:pt>
                <c:pt idx="32">
                  <c:v>4</c:v>
                </c:pt>
                <c:pt idx="33">
                  <c:v>3</c:v>
                </c:pt>
                <c:pt idx="34">
                  <c:v>0</c:v>
                </c:pt>
                <c:pt idx="35">
                  <c:v>0</c:v>
                </c:pt>
                <c:pt idx="36">
                  <c:v>3</c:v>
                </c:pt>
              </c:numCache>
            </c:numRef>
          </c:val>
          <c:extLst>
            <c:ext xmlns:c16="http://schemas.microsoft.com/office/drawing/2014/chart" uri="{C3380CC4-5D6E-409C-BE32-E72D297353CC}">
              <c16:uniqueId val="{00000002-A661-41E5-BEB2-6863599EA4ED}"/>
            </c:ext>
          </c:extLst>
        </c:ser>
        <c:dLbls>
          <c:showLegendKey val="0"/>
          <c:showVal val="0"/>
          <c:showCatName val="0"/>
          <c:showSerName val="0"/>
          <c:showPercent val="0"/>
          <c:showBubbleSize val="0"/>
        </c:dLbls>
        <c:gapWidth val="219"/>
        <c:overlap val="-27"/>
        <c:axId val="2112995152"/>
        <c:axId val="2112998480"/>
      </c:barChart>
      <c:catAx>
        <c:axId val="2112995152"/>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sng" strike="noStrike" kern="1200" baseline="0">
                <a:solidFill>
                  <a:schemeClr val="tx1">
                    <a:lumMod val="65000"/>
                    <a:lumOff val="35000"/>
                  </a:schemeClr>
                </a:solidFill>
                <a:latin typeface="+mn-lt"/>
                <a:ea typeface="+mn-ea"/>
                <a:cs typeface="+mn-cs"/>
              </a:defRPr>
            </a:pPr>
            <a:endParaRPr lang="es-MX"/>
          </a:p>
        </c:txPr>
        <c:crossAx val="2112998480"/>
        <c:crosses val="autoZero"/>
        <c:auto val="1"/>
        <c:lblAlgn val="ctr"/>
        <c:lblOffset val="100"/>
        <c:noMultiLvlLbl val="0"/>
      </c:catAx>
      <c:valAx>
        <c:axId val="211299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sng" strike="noStrike" kern="1200" baseline="0">
                <a:solidFill>
                  <a:schemeClr val="tx1">
                    <a:lumMod val="65000"/>
                    <a:lumOff val="35000"/>
                  </a:schemeClr>
                </a:solidFill>
                <a:latin typeface="+mn-lt"/>
                <a:ea typeface="+mn-ea"/>
                <a:cs typeface="+mn-cs"/>
              </a:defRPr>
            </a:pPr>
            <a:endParaRPr lang="es-MX"/>
          </a:p>
        </c:txPr>
        <c:crossAx val="2112995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u="sng"/>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Antigüedad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v>ncnc</c:v>
          </c:tx>
          <c:spPr>
            <a:solidFill>
              <a:schemeClr val="accent1"/>
            </a:solidFill>
            <a:ln>
              <a:noFill/>
            </a:ln>
            <a:effectLst/>
          </c:spPr>
          <c:invertIfNegative val="0"/>
          <c:dPt>
            <c:idx val="2"/>
            <c:invertIfNegative val="0"/>
            <c:bubble3D val="0"/>
            <c:spPr>
              <a:solidFill>
                <a:srgbClr val="FFC000"/>
              </a:solidFill>
              <a:ln>
                <a:noFill/>
              </a:ln>
              <a:effectLst/>
            </c:spPr>
            <c:extLst>
              <c:ext xmlns:c16="http://schemas.microsoft.com/office/drawing/2014/chart" uri="{C3380CC4-5D6E-409C-BE32-E72D297353CC}">
                <c16:uniqueId val="{00000001-7E93-402A-BD9B-D129E1A6D9F4}"/>
              </c:ext>
            </c:extLst>
          </c:dPt>
          <c:dPt>
            <c:idx val="5"/>
            <c:invertIfNegative val="0"/>
            <c:bubble3D val="0"/>
            <c:spPr>
              <a:solidFill>
                <a:srgbClr val="92D050"/>
              </a:solidFill>
              <a:ln>
                <a:noFill/>
              </a:ln>
              <a:effectLst/>
            </c:spPr>
            <c:extLst>
              <c:ext xmlns:c16="http://schemas.microsoft.com/office/drawing/2014/chart" uri="{C3380CC4-5D6E-409C-BE32-E72D297353CC}">
                <c16:uniqueId val="{00000003-7E93-402A-BD9B-D129E1A6D9F4}"/>
              </c:ext>
            </c:extLst>
          </c:dPt>
          <c:dPt>
            <c:idx val="13"/>
            <c:invertIfNegative val="0"/>
            <c:bubble3D val="0"/>
            <c:spPr>
              <a:solidFill>
                <a:srgbClr val="FFC000"/>
              </a:solidFill>
              <a:ln>
                <a:noFill/>
              </a:ln>
              <a:effectLst/>
            </c:spPr>
            <c:extLst>
              <c:ext xmlns:c16="http://schemas.microsoft.com/office/drawing/2014/chart" uri="{C3380CC4-5D6E-409C-BE32-E72D297353CC}">
                <c16:uniqueId val="{00000005-7E93-402A-BD9B-D129E1A6D9F4}"/>
              </c:ext>
            </c:extLst>
          </c:dPt>
          <c:cat>
            <c:numRef>
              <c:f>'Pregunta 1'!$N$4:$N$34</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'Pregunta 1'!$O$4:$O$34</c:f>
              <c:numCache>
                <c:formatCode>General</c:formatCode>
                <c:ptCount val="31"/>
                <c:pt idx="0">
                  <c:v>10</c:v>
                </c:pt>
                <c:pt idx="1">
                  <c:v>15</c:v>
                </c:pt>
                <c:pt idx="2">
                  <c:v>18</c:v>
                </c:pt>
                <c:pt idx="3">
                  <c:v>11</c:v>
                </c:pt>
                <c:pt idx="4">
                  <c:v>13</c:v>
                </c:pt>
                <c:pt idx="5">
                  <c:v>16</c:v>
                </c:pt>
                <c:pt idx="6">
                  <c:v>8</c:v>
                </c:pt>
                <c:pt idx="7">
                  <c:v>3</c:v>
                </c:pt>
                <c:pt idx="8">
                  <c:v>6</c:v>
                </c:pt>
                <c:pt idx="9">
                  <c:v>6</c:v>
                </c:pt>
                <c:pt idx="10">
                  <c:v>5</c:v>
                </c:pt>
                <c:pt idx="11">
                  <c:v>6</c:v>
                </c:pt>
                <c:pt idx="12">
                  <c:v>4</c:v>
                </c:pt>
                <c:pt idx="13">
                  <c:v>4</c:v>
                </c:pt>
                <c:pt idx="14">
                  <c:v>6</c:v>
                </c:pt>
                <c:pt idx="15">
                  <c:v>3</c:v>
                </c:pt>
                <c:pt idx="16">
                  <c:v>2</c:v>
                </c:pt>
                <c:pt idx="17">
                  <c:v>2</c:v>
                </c:pt>
                <c:pt idx="18">
                  <c:v>3</c:v>
                </c:pt>
                <c:pt idx="19">
                  <c:v>4</c:v>
                </c:pt>
                <c:pt idx="20">
                  <c:v>6</c:v>
                </c:pt>
                <c:pt idx="21">
                  <c:v>2</c:v>
                </c:pt>
                <c:pt idx="22">
                  <c:v>2</c:v>
                </c:pt>
                <c:pt idx="23">
                  <c:v>2</c:v>
                </c:pt>
                <c:pt idx="24">
                  <c:v>1</c:v>
                </c:pt>
                <c:pt idx="25">
                  <c:v>1</c:v>
                </c:pt>
                <c:pt idx="26">
                  <c:v>1</c:v>
                </c:pt>
                <c:pt idx="27">
                  <c:v>2</c:v>
                </c:pt>
                <c:pt idx="28">
                  <c:v>0</c:v>
                </c:pt>
                <c:pt idx="29">
                  <c:v>0</c:v>
                </c:pt>
                <c:pt idx="30">
                  <c:v>2</c:v>
                </c:pt>
              </c:numCache>
            </c:numRef>
          </c:val>
          <c:extLst>
            <c:ext xmlns:c16="http://schemas.microsoft.com/office/drawing/2014/chart" uri="{C3380CC4-5D6E-409C-BE32-E72D297353CC}">
              <c16:uniqueId val="{00000000-373E-4A74-882F-F22FC00F837B}"/>
            </c:ext>
          </c:extLst>
        </c:ser>
        <c:dLbls>
          <c:showLegendKey val="0"/>
          <c:showVal val="0"/>
          <c:showCatName val="0"/>
          <c:showSerName val="0"/>
          <c:showPercent val="0"/>
          <c:showBubbleSize val="0"/>
        </c:dLbls>
        <c:gapWidth val="219"/>
        <c:overlap val="-27"/>
        <c:axId val="2096169216"/>
        <c:axId val="2096172464"/>
        <c:extLst>
          <c:ext xmlns:c15="http://schemas.microsoft.com/office/drawing/2012/chart" uri="{02D57815-91ED-43cb-92C2-25804820EDAC}">
            <c15:filteredBarSeries>
              <c15:ser>
                <c:idx val="1"/>
                <c:order val="1"/>
                <c:spPr>
                  <a:solidFill>
                    <a:schemeClr val="accent2"/>
                  </a:solidFill>
                  <a:ln>
                    <a:noFill/>
                  </a:ln>
                  <a:effectLst/>
                </c:spPr>
                <c:invertIfNegative val="0"/>
                <c:cat>
                  <c:numRef>
                    <c:extLst>
                      <c:ext uri="{02D57815-91ED-43cb-92C2-25804820EDAC}">
                        <c15:formulaRef>
                          <c15:sqref>'Pregunta 1'!$N$4:$N$34</c15:sqref>
                        </c15:formulaRef>
                      </c:ext>
                    </c:extLst>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extLst>
                      <c:ext uri="{02D57815-91ED-43cb-92C2-25804820EDAC}">
                        <c15:formulaRef>
                          <c15:sqref>'Pregunta 1'!$O$4:$O$34</c15:sqref>
                        </c15:formulaRef>
                      </c:ext>
                    </c:extLst>
                    <c:numCache>
                      <c:formatCode>General</c:formatCode>
                      <c:ptCount val="31"/>
                      <c:pt idx="0">
                        <c:v>10</c:v>
                      </c:pt>
                      <c:pt idx="1">
                        <c:v>15</c:v>
                      </c:pt>
                      <c:pt idx="2">
                        <c:v>18</c:v>
                      </c:pt>
                      <c:pt idx="3">
                        <c:v>11</c:v>
                      </c:pt>
                      <c:pt idx="4">
                        <c:v>13</c:v>
                      </c:pt>
                      <c:pt idx="5">
                        <c:v>16</c:v>
                      </c:pt>
                      <c:pt idx="6">
                        <c:v>8</c:v>
                      </c:pt>
                      <c:pt idx="7">
                        <c:v>3</c:v>
                      </c:pt>
                      <c:pt idx="8">
                        <c:v>6</c:v>
                      </c:pt>
                      <c:pt idx="9">
                        <c:v>6</c:v>
                      </c:pt>
                      <c:pt idx="10">
                        <c:v>5</c:v>
                      </c:pt>
                      <c:pt idx="11">
                        <c:v>6</c:v>
                      </c:pt>
                      <c:pt idx="12">
                        <c:v>4</c:v>
                      </c:pt>
                      <c:pt idx="13">
                        <c:v>4</c:v>
                      </c:pt>
                      <c:pt idx="14">
                        <c:v>6</c:v>
                      </c:pt>
                      <c:pt idx="15">
                        <c:v>3</c:v>
                      </c:pt>
                      <c:pt idx="16">
                        <c:v>2</c:v>
                      </c:pt>
                      <c:pt idx="17">
                        <c:v>2</c:v>
                      </c:pt>
                      <c:pt idx="18">
                        <c:v>3</c:v>
                      </c:pt>
                      <c:pt idx="19">
                        <c:v>4</c:v>
                      </c:pt>
                      <c:pt idx="20">
                        <c:v>6</c:v>
                      </c:pt>
                      <c:pt idx="21">
                        <c:v>2</c:v>
                      </c:pt>
                      <c:pt idx="22">
                        <c:v>2</c:v>
                      </c:pt>
                      <c:pt idx="23">
                        <c:v>2</c:v>
                      </c:pt>
                      <c:pt idx="24">
                        <c:v>1</c:v>
                      </c:pt>
                      <c:pt idx="25">
                        <c:v>1</c:v>
                      </c:pt>
                      <c:pt idx="26">
                        <c:v>1</c:v>
                      </c:pt>
                      <c:pt idx="27">
                        <c:v>2</c:v>
                      </c:pt>
                      <c:pt idx="28">
                        <c:v>0</c:v>
                      </c:pt>
                      <c:pt idx="29">
                        <c:v>0</c:v>
                      </c:pt>
                      <c:pt idx="30">
                        <c:v>2</c:v>
                      </c:pt>
                    </c:numCache>
                  </c:numRef>
                </c:val>
                <c:extLst>
                  <c:ext xmlns:c16="http://schemas.microsoft.com/office/drawing/2014/chart" uri="{C3380CC4-5D6E-409C-BE32-E72D297353CC}">
                    <c16:uniqueId val="{00000001-373E-4A74-882F-F22FC00F837B}"/>
                  </c:ext>
                </c:extLst>
              </c15:ser>
            </c15:filteredBarSeries>
          </c:ext>
        </c:extLst>
      </c:barChart>
      <c:catAx>
        <c:axId val="209616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96172464"/>
        <c:crosses val="autoZero"/>
        <c:auto val="1"/>
        <c:lblAlgn val="ctr"/>
        <c:lblOffset val="100"/>
        <c:noMultiLvlLbl val="0"/>
      </c:catAx>
      <c:valAx>
        <c:axId val="209617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096169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552450</xdr:colOff>
      <xdr:row>1</xdr:row>
      <xdr:rowOff>123825</xdr:rowOff>
    </xdr:from>
    <xdr:to>
      <xdr:col>23</xdr:col>
      <xdr:colOff>247650</xdr:colOff>
      <xdr:row>18</xdr:row>
      <xdr:rowOff>114300</xdr:rowOff>
    </xdr:to>
    <xdr:graphicFrame macro="">
      <xdr:nvGraphicFramePr>
        <xdr:cNvPr id="5" name="Gráfico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95250</xdr:colOff>
      <xdr:row>19</xdr:row>
      <xdr:rowOff>133350</xdr:rowOff>
    </xdr:from>
    <xdr:to>
      <xdr:col>23</xdr:col>
      <xdr:colOff>400050</xdr:colOff>
      <xdr:row>36</xdr:row>
      <xdr:rowOff>123825</xdr:rowOff>
    </xdr:to>
    <xdr:graphicFrame macro="">
      <xdr:nvGraphicFramePr>
        <xdr:cNvPr id="10" name="Gráfico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24</xdr:col>
      <xdr:colOff>317500</xdr:colOff>
      <xdr:row>22</xdr:row>
      <xdr:rowOff>63500</xdr:rowOff>
    </xdr:from>
    <xdr:to>
      <xdr:col>29</xdr:col>
      <xdr:colOff>25400</xdr:colOff>
      <xdr:row>37</xdr:row>
      <xdr:rowOff>43519</xdr:rowOff>
    </xdr:to>
    <xdr:pic>
      <xdr:nvPicPr>
        <xdr:cNvPr id="2" name="Imagen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583400" y="3695700"/>
          <a:ext cx="3175000" cy="2456519"/>
        </a:xfrm>
        <a:prstGeom prst="rect">
          <a:avLst/>
        </a:prstGeom>
      </xdr:spPr>
    </xdr:pic>
    <xdr:clientData/>
  </xdr:twoCellAnchor>
</xdr:wsDr>
</file>

<file path=xl/theme/theme1.xml><?xml version="1.0" encoding="utf-8"?>
<a:theme xmlns:a="http://schemas.openxmlformats.org/drawingml/2006/main" name="Office Theme">
  <a:themeElements>
    <a:clrScheme name="WTW">
      <a:dk1>
        <a:sysClr val="windowText" lastClr="000000"/>
      </a:dk1>
      <a:lt1>
        <a:sysClr val="window" lastClr="FFFFFF"/>
      </a:lt1>
      <a:dk2>
        <a:srgbClr val="63666A"/>
      </a:dk2>
      <a:lt2>
        <a:srgbClr val="EEECE1"/>
      </a:lt2>
      <a:accent1>
        <a:srgbClr val="702082"/>
      </a:accent1>
      <a:accent2>
        <a:srgbClr val="FFB81C"/>
      </a:accent2>
      <a:accent3>
        <a:srgbClr val="00A0D2"/>
      </a:accent3>
      <a:accent4>
        <a:srgbClr val="C110A0"/>
      </a:accent4>
      <a:accent5>
        <a:srgbClr val="00C389"/>
      </a:accent5>
      <a:accent6>
        <a:srgbClr val="63666A"/>
      </a:accent6>
      <a:hlink>
        <a:srgbClr val="00A0D2"/>
      </a:hlink>
      <a:folHlink>
        <a:srgbClr val="63666A"/>
      </a:folHlink>
    </a:clrScheme>
    <a:fontScheme name="WTW">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1"/>
  <sheetViews>
    <sheetView showGridLines="0" topLeftCell="A13" zoomScale="115" workbookViewId="0">
      <selection activeCell="D14" sqref="D14"/>
    </sheetView>
  </sheetViews>
  <sheetFormatPr baseColWidth="10" defaultColWidth="9.140625" defaultRowHeight="12.75" x14ac:dyDescent="0.2"/>
  <cols>
    <col min="2" max="2" width="2.85546875" customWidth="1"/>
    <col min="3" max="3" width="2.28515625" customWidth="1"/>
  </cols>
  <sheetData>
    <row r="1" spans="1:19" x14ac:dyDescent="0.2">
      <c r="A1" s="8" t="s">
        <v>103</v>
      </c>
    </row>
    <row r="3" spans="1:19" x14ac:dyDescent="0.2">
      <c r="B3" t="s">
        <v>29</v>
      </c>
      <c r="C3" t="s">
        <v>30</v>
      </c>
    </row>
    <row r="4" spans="1:19" x14ac:dyDescent="0.2">
      <c r="D4" s="12" t="s">
        <v>31</v>
      </c>
    </row>
    <row r="5" spans="1:19" x14ac:dyDescent="0.2">
      <c r="D5" s="12" t="s">
        <v>32</v>
      </c>
    </row>
    <row r="7" spans="1:19" x14ac:dyDescent="0.2">
      <c r="B7" t="s">
        <v>33</v>
      </c>
      <c r="C7" t="s">
        <v>35</v>
      </c>
    </row>
    <row r="8" spans="1:19" x14ac:dyDescent="0.2">
      <c r="D8" s="12" t="s">
        <v>36</v>
      </c>
    </row>
    <row r="9" spans="1:19" x14ac:dyDescent="0.2">
      <c r="D9" s="12" t="s">
        <v>37</v>
      </c>
    </row>
    <row r="10" spans="1:19" x14ac:dyDescent="0.2">
      <c r="D10" s="12" t="s">
        <v>59</v>
      </c>
    </row>
    <row r="11" spans="1:19" x14ac:dyDescent="0.2">
      <c r="D11" s="12" t="s">
        <v>57</v>
      </c>
    </row>
    <row r="13" spans="1:19" x14ac:dyDescent="0.2">
      <c r="B13" t="s">
        <v>38</v>
      </c>
      <c r="C13" t="s">
        <v>39</v>
      </c>
    </row>
    <row r="14" spans="1:19" x14ac:dyDescent="0.2">
      <c r="D14" s="12" t="s">
        <v>40</v>
      </c>
    </row>
    <row r="15" spans="1:19" x14ac:dyDescent="0.2">
      <c r="D15" s="65" t="s">
        <v>58</v>
      </c>
      <c r="E15" s="64"/>
      <c r="F15" s="64"/>
      <c r="G15" s="64"/>
      <c r="H15" s="64"/>
      <c r="I15" s="64"/>
      <c r="J15" s="64"/>
      <c r="K15" s="64"/>
      <c r="L15" s="64"/>
      <c r="M15" s="64"/>
      <c r="N15" s="64"/>
      <c r="O15" s="64"/>
      <c r="P15" s="64"/>
      <c r="Q15" s="64"/>
      <c r="R15" s="64"/>
      <c r="S15" s="64"/>
    </row>
    <row r="16" spans="1:19" x14ac:dyDescent="0.2">
      <c r="D16" s="64"/>
      <c r="E16" s="64"/>
      <c r="F16" s="64"/>
      <c r="G16" s="64"/>
      <c r="H16" s="64"/>
      <c r="I16" s="64"/>
      <c r="J16" s="64"/>
      <c r="K16" s="64"/>
      <c r="L16" s="64"/>
      <c r="M16" s="64"/>
      <c r="N16" s="64"/>
      <c r="O16" s="64"/>
      <c r="P16" s="64"/>
      <c r="Q16" s="64"/>
      <c r="R16" s="64"/>
      <c r="S16" s="64"/>
    </row>
    <row r="18" spans="2:20" x14ac:dyDescent="0.2">
      <c r="B18" t="s">
        <v>69</v>
      </c>
      <c r="C18" s="64" t="s">
        <v>100</v>
      </c>
      <c r="D18" s="64"/>
      <c r="E18" s="64"/>
      <c r="F18" s="64"/>
      <c r="G18" s="64"/>
      <c r="H18" s="64"/>
      <c r="I18" s="64"/>
      <c r="J18" s="64"/>
      <c r="K18" s="64"/>
      <c r="L18" s="64"/>
      <c r="M18" s="64"/>
      <c r="N18" s="64"/>
      <c r="O18" s="64"/>
      <c r="P18" s="64"/>
      <c r="Q18" s="64"/>
      <c r="R18" s="64"/>
      <c r="S18" s="64"/>
      <c r="T18" s="64"/>
    </row>
    <row r="19" spans="2:20" x14ac:dyDescent="0.2">
      <c r="C19" s="64"/>
      <c r="D19" s="64"/>
      <c r="E19" s="64"/>
      <c r="F19" s="64"/>
      <c r="G19" s="64"/>
      <c r="H19" s="64"/>
      <c r="I19" s="64"/>
      <c r="J19" s="64"/>
      <c r="K19" s="64"/>
      <c r="L19" s="64"/>
      <c r="M19" s="64"/>
      <c r="N19" s="64"/>
      <c r="O19" s="64"/>
      <c r="P19" s="64"/>
      <c r="Q19" s="64"/>
      <c r="R19" s="64"/>
      <c r="S19" s="64"/>
      <c r="T19" s="64"/>
    </row>
    <row r="21" spans="2:20" x14ac:dyDescent="0.2">
      <c r="B21" t="s">
        <v>101</v>
      </c>
      <c r="C21" t="s">
        <v>102</v>
      </c>
    </row>
  </sheetData>
  <mergeCells count="2">
    <mergeCell ref="C18:T19"/>
    <mergeCell ref="D15:S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67"/>
  <sheetViews>
    <sheetView tabSelected="1" workbookViewId="0">
      <selection activeCell="H16" sqref="H16"/>
    </sheetView>
  </sheetViews>
  <sheetFormatPr baseColWidth="10" defaultColWidth="9.140625" defaultRowHeight="12.75" x14ac:dyDescent="0.2"/>
  <cols>
    <col min="2" max="2" width="18.7109375" bestFit="1" customWidth="1"/>
    <col min="3" max="3" width="12.7109375" bestFit="1" customWidth="1"/>
    <col min="4" max="4" width="19.28515625" bestFit="1" customWidth="1"/>
    <col min="7" max="7" width="12.42578125" customWidth="1"/>
    <col min="8" max="8" width="12.28515625" bestFit="1" customWidth="1"/>
    <col min="10" max="10" width="12.28515625" bestFit="1" customWidth="1"/>
    <col min="26" max="26" width="8.85546875" customWidth="1"/>
  </cols>
  <sheetData>
    <row r="1" spans="1:26" x14ac:dyDescent="0.2">
      <c r="A1" s="8" t="s">
        <v>34</v>
      </c>
      <c r="H1" s="49">
        <v>43062</v>
      </c>
    </row>
    <row r="2" spans="1:26" x14ac:dyDescent="0.2">
      <c r="A2" t="s">
        <v>0</v>
      </c>
      <c r="B2" t="s">
        <v>3</v>
      </c>
      <c r="C2" t="s">
        <v>1</v>
      </c>
      <c r="D2" t="s">
        <v>2</v>
      </c>
      <c r="E2" t="s">
        <v>4</v>
      </c>
      <c r="H2" t="s">
        <v>65</v>
      </c>
      <c r="I2" t="s">
        <v>18</v>
      </c>
      <c r="J2" s="2"/>
      <c r="K2" t="s">
        <v>104</v>
      </c>
      <c r="N2" t="s">
        <v>105</v>
      </c>
    </row>
    <row r="3" spans="1:26" x14ac:dyDescent="0.2">
      <c r="A3">
        <v>1</v>
      </c>
      <c r="B3" s="1">
        <v>25994</v>
      </c>
      <c r="C3" s="1">
        <v>35612</v>
      </c>
      <c r="D3" s="2">
        <v>37746.9</v>
      </c>
      <c r="E3" s="3" t="s">
        <v>7</v>
      </c>
      <c r="G3">
        <v>18</v>
      </c>
      <c r="H3" s="2">
        <f t="shared" ref="H3:H34" si="0">YEAR($H$1)-YEAR(B3)</f>
        <v>46</v>
      </c>
      <c r="I3">
        <f t="shared" ref="I3:I34" si="1">YEAR($H$1) - YEAR(C3)</f>
        <v>20</v>
      </c>
      <c r="J3" s="2"/>
    </row>
    <row r="4" spans="1:26" x14ac:dyDescent="0.2">
      <c r="A4">
        <f>+A3+1</f>
        <v>2</v>
      </c>
      <c r="B4" s="1">
        <v>24367</v>
      </c>
      <c r="C4" s="1">
        <v>33329</v>
      </c>
      <c r="D4" s="2">
        <v>61650.3</v>
      </c>
      <c r="E4" s="3" t="s">
        <v>12</v>
      </c>
      <c r="G4">
        <v>19</v>
      </c>
      <c r="H4" s="2">
        <f t="shared" si="0"/>
        <v>51</v>
      </c>
      <c r="I4">
        <f t="shared" si="1"/>
        <v>26</v>
      </c>
      <c r="K4" s="2">
        <f>MIN(H3:H166)</f>
        <v>24</v>
      </c>
      <c r="L4">
        <f>COUNTIF($H$3:$H$166,K4)</f>
        <v>1</v>
      </c>
      <c r="M4" s="2"/>
      <c r="N4">
        <f t="shared" ref="N4:N32" si="2">N5-1</f>
        <v>0</v>
      </c>
      <c r="O4">
        <f t="shared" ref="O4:O33" si="3">COUNTIF($I$3:$I$166,N4)</f>
        <v>10</v>
      </c>
    </row>
    <row r="5" spans="1:26" x14ac:dyDescent="0.2">
      <c r="A5">
        <f t="shared" ref="A5:A68" si="4">+A4+1</f>
        <v>3</v>
      </c>
      <c r="B5" s="1">
        <v>22432</v>
      </c>
      <c r="C5" s="1">
        <v>34501</v>
      </c>
      <c r="D5" s="2">
        <v>121149.9</v>
      </c>
      <c r="E5" s="3" t="s">
        <v>11</v>
      </c>
      <c r="G5">
        <v>20</v>
      </c>
      <c r="H5" s="2">
        <f t="shared" si="0"/>
        <v>56</v>
      </c>
      <c r="I5">
        <f t="shared" si="1"/>
        <v>23</v>
      </c>
      <c r="K5" s="2">
        <f>+K4+1</f>
        <v>25</v>
      </c>
      <c r="L5">
        <f t="shared" ref="L5:L40" si="5">COUNTIF($H$3:$H$166,K5)</f>
        <v>1</v>
      </c>
      <c r="M5" s="2"/>
      <c r="N5">
        <f t="shared" si="2"/>
        <v>1</v>
      </c>
      <c r="O5">
        <f t="shared" si="3"/>
        <v>15</v>
      </c>
    </row>
    <row r="6" spans="1:26" x14ac:dyDescent="0.2">
      <c r="A6">
        <f t="shared" si="4"/>
        <v>4</v>
      </c>
      <c r="B6" s="1">
        <v>24144</v>
      </c>
      <c r="C6" s="1">
        <v>31838</v>
      </c>
      <c r="D6" s="2">
        <v>29940</v>
      </c>
      <c r="E6" s="3" t="s">
        <v>5</v>
      </c>
      <c r="G6">
        <v>21</v>
      </c>
      <c r="H6" s="2">
        <f t="shared" si="0"/>
        <v>51</v>
      </c>
      <c r="I6">
        <f t="shared" si="1"/>
        <v>30</v>
      </c>
      <c r="K6" s="2">
        <f t="shared" ref="K6:K40" si="6">+K5+1</f>
        <v>26</v>
      </c>
      <c r="L6">
        <f t="shared" si="5"/>
        <v>1</v>
      </c>
      <c r="M6" s="2"/>
      <c r="N6">
        <f t="shared" si="2"/>
        <v>2</v>
      </c>
      <c r="O6">
        <f t="shared" si="3"/>
        <v>18</v>
      </c>
      <c r="Y6" s="50"/>
      <c r="Z6" t="s">
        <v>106</v>
      </c>
    </row>
    <row r="7" spans="1:26" x14ac:dyDescent="0.2">
      <c r="A7">
        <f t="shared" si="4"/>
        <v>5</v>
      </c>
      <c r="B7" s="1">
        <v>24332</v>
      </c>
      <c r="C7" s="1">
        <v>34501</v>
      </c>
      <c r="D7" s="2">
        <v>66309</v>
      </c>
      <c r="E7" s="3" t="s">
        <v>9</v>
      </c>
      <c r="G7">
        <v>22</v>
      </c>
      <c r="H7" s="2">
        <f t="shared" si="0"/>
        <v>51</v>
      </c>
      <c r="I7">
        <f t="shared" si="1"/>
        <v>23</v>
      </c>
      <c r="K7" s="2">
        <f t="shared" si="6"/>
        <v>27</v>
      </c>
      <c r="L7">
        <f t="shared" si="5"/>
        <v>3</v>
      </c>
      <c r="M7" s="2"/>
      <c r="N7">
        <f t="shared" si="2"/>
        <v>3</v>
      </c>
      <c r="O7">
        <f t="shared" si="3"/>
        <v>11</v>
      </c>
    </row>
    <row r="8" spans="1:26" x14ac:dyDescent="0.2">
      <c r="A8">
        <f t="shared" si="4"/>
        <v>6</v>
      </c>
      <c r="B8" s="1">
        <v>25600</v>
      </c>
      <c r="C8" s="1">
        <v>34774</v>
      </c>
      <c r="D8" s="2">
        <v>91093.2</v>
      </c>
      <c r="E8" s="3" t="s">
        <v>11</v>
      </c>
      <c r="G8">
        <v>23</v>
      </c>
      <c r="H8" s="2">
        <f t="shared" si="0"/>
        <v>47</v>
      </c>
      <c r="I8">
        <f t="shared" si="1"/>
        <v>22</v>
      </c>
      <c r="K8" s="2">
        <f t="shared" si="6"/>
        <v>28</v>
      </c>
      <c r="L8">
        <f t="shared" si="5"/>
        <v>5</v>
      </c>
      <c r="M8" s="2"/>
      <c r="N8">
        <f t="shared" si="2"/>
        <v>4</v>
      </c>
      <c r="O8">
        <f t="shared" si="3"/>
        <v>13</v>
      </c>
      <c r="Y8" s="51"/>
      <c r="Z8" t="s">
        <v>107</v>
      </c>
    </row>
    <row r="9" spans="1:26" x14ac:dyDescent="0.2">
      <c r="A9">
        <f t="shared" si="4"/>
        <v>7</v>
      </c>
      <c r="B9" s="1">
        <v>26241</v>
      </c>
      <c r="C9" s="1">
        <v>35066</v>
      </c>
      <c r="D9" s="2">
        <v>39779.4</v>
      </c>
      <c r="E9" s="3" t="s">
        <v>10</v>
      </c>
      <c r="G9">
        <v>24</v>
      </c>
      <c r="H9" s="2">
        <f t="shared" si="0"/>
        <v>46</v>
      </c>
      <c r="I9">
        <f t="shared" si="1"/>
        <v>21</v>
      </c>
      <c r="K9" s="2">
        <f t="shared" si="6"/>
        <v>29</v>
      </c>
      <c r="L9">
        <f t="shared" si="5"/>
        <v>4</v>
      </c>
      <c r="M9" s="2"/>
      <c r="N9">
        <f t="shared" si="2"/>
        <v>5</v>
      </c>
      <c r="O9">
        <f t="shared" si="3"/>
        <v>16</v>
      </c>
    </row>
    <row r="10" spans="1:26" x14ac:dyDescent="0.2">
      <c r="A10">
        <f t="shared" si="4"/>
        <v>8</v>
      </c>
      <c r="B10" s="1">
        <v>22574</v>
      </c>
      <c r="C10" s="1">
        <v>32905</v>
      </c>
      <c r="D10" s="2">
        <v>73352.700000000012</v>
      </c>
      <c r="E10" s="3" t="s">
        <v>12</v>
      </c>
      <c r="G10">
        <v>25</v>
      </c>
      <c r="H10" s="2">
        <f t="shared" si="0"/>
        <v>56</v>
      </c>
      <c r="I10">
        <f t="shared" si="1"/>
        <v>27</v>
      </c>
      <c r="K10" s="2">
        <f t="shared" si="6"/>
        <v>30</v>
      </c>
      <c r="L10">
        <f t="shared" si="5"/>
        <v>1</v>
      </c>
      <c r="M10" s="2"/>
      <c r="N10">
        <f t="shared" si="2"/>
        <v>6</v>
      </c>
      <c r="O10">
        <f t="shared" si="3"/>
        <v>8</v>
      </c>
    </row>
    <row r="11" spans="1:26" x14ac:dyDescent="0.2">
      <c r="A11">
        <f t="shared" si="4"/>
        <v>9</v>
      </c>
      <c r="B11" s="1">
        <v>26428</v>
      </c>
      <c r="C11" s="1">
        <v>35492</v>
      </c>
      <c r="D11" s="2">
        <v>35980.799999999996</v>
      </c>
      <c r="E11" s="3" t="s">
        <v>8</v>
      </c>
      <c r="G11">
        <v>26</v>
      </c>
      <c r="H11" s="2">
        <f t="shared" si="0"/>
        <v>45</v>
      </c>
      <c r="I11">
        <f t="shared" si="1"/>
        <v>20</v>
      </c>
      <c r="K11" s="2">
        <f t="shared" si="6"/>
        <v>31</v>
      </c>
      <c r="L11">
        <f t="shared" si="5"/>
        <v>6</v>
      </c>
      <c r="M11" s="2"/>
      <c r="N11">
        <f t="shared" si="2"/>
        <v>7</v>
      </c>
      <c r="O11">
        <f t="shared" si="3"/>
        <v>3</v>
      </c>
    </row>
    <row r="12" spans="1:26" x14ac:dyDescent="0.2">
      <c r="A12">
        <f t="shared" si="4"/>
        <v>10</v>
      </c>
      <c r="B12" s="1">
        <v>23986</v>
      </c>
      <c r="C12" s="1">
        <v>35520</v>
      </c>
      <c r="D12" s="2">
        <v>36583.800000000003</v>
      </c>
      <c r="E12" s="3" t="s">
        <v>10</v>
      </c>
      <c r="G12">
        <v>27</v>
      </c>
      <c r="H12" s="2">
        <f t="shared" si="0"/>
        <v>52</v>
      </c>
      <c r="I12">
        <f t="shared" si="1"/>
        <v>20</v>
      </c>
      <c r="K12" s="2">
        <f t="shared" si="6"/>
        <v>32</v>
      </c>
      <c r="L12">
        <f t="shared" si="5"/>
        <v>6</v>
      </c>
      <c r="M12" s="2"/>
      <c r="N12">
        <f t="shared" si="2"/>
        <v>8</v>
      </c>
      <c r="O12">
        <f t="shared" si="3"/>
        <v>6</v>
      </c>
    </row>
    <row r="13" spans="1:26" x14ac:dyDescent="0.2">
      <c r="A13">
        <f t="shared" si="4"/>
        <v>11</v>
      </c>
      <c r="B13" s="1">
        <v>26192</v>
      </c>
      <c r="C13" s="1">
        <v>35590</v>
      </c>
      <c r="D13" s="2">
        <v>35111.4</v>
      </c>
      <c r="E13" s="3" t="s">
        <v>8</v>
      </c>
      <c r="G13">
        <v>28</v>
      </c>
      <c r="H13" s="2">
        <f t="shared" si="0"/>
        <v>46</v>
      </c>
      <c r="I13">
        <f t="shared" si="1"/>
        <v>20</v>
      </c>
      <c r="K13" s="2">
        <f t="shared" si="6"/>
        <v>33</v>
      </c>
      <c r="L13">
        <f t="shared" si="5"/>
        <v>4</v>
      </c>
      <c r="M13" s="2"/>
      <c r="N13">
        <f t="shared" si="2"/>
        <v>9</v>
      </c>
      <c r="O13">
        <f t="shared" si="3"/>
        <v>6</v>
      </c>
      <c r="Z13" t="s">
        <v>138</v>
      </c>
    </row>
    <row r="14" spans="1:26" x14ac:dyDescent="0.2">
      <c r="A14">
        <f t="shared" si="4"/>
        <v>12</v>
      </c>
      <c r="B14" s="1">
        <v>23393</v>
      </c>
      <c r="C14" s="1">
        <v>35800</v>
      </c>
      <c r="D14" s="2">
        <v>89230.200000000012</v>
      </c>
      <c r="E14" s="3" t="s">
        <v>12</v>
      </c>
      <c r="G14">
        <v>29</v>
      </c>
      <c r="H14" s="2">
        <f t="shared" si="0"/>
        <v>53</v>
      </c>
      <c r="I14">
        <f t="shared" si="1"/>
        <v>19</v>
      </c>
      <c r="K14" s="2">
        <f t="shared" si="6"/>
        <v>34</v>
      </c>
      <c r="L14">
        <f t="shared" si="5"/>
        <v>6</v>
      </c>
      <c r="M14" s="2"/>
      <c r="N14">
        <f t="shared" si="2"/>
        <v>10</v>
      </c>
      <c r="O14">
        <f t="shared" si="3"/>
        <v>5</v>
      </c>
    </row>
    <row r="15" spans="1:26" x14ac:dyDescent="0.2">
      <c r="A15">
        <f t="shared" si="4"/>
        <v>13</v>
      </c>
      <c r="B15" s="1">
        <v>25442</v>
      </c>
      <c r="C15" s="1">
        <v>35814</v>
      </c>
      <c r="D15" s="2">
        <v>170905.8</v>
      </c>
      <c r="E15" s="3" t="s">
        <v>13</v>
      </c>
      <c r="G15">
        <v>30</v>
      </c>
      <c r="H15" s="2">
        <f t="shared" si="0"/>
        <v>48</v>
      </c>
      <c r="I15">
        <f t="shared" si="1"/>
        <v>19</v>
      </c>
      <c r="K15" s="2">
        <f t="shared" si="6"/>
        <v>35</v>
      </c>
      <c r="L15">
        <f t="shared" si="5"/>
        <v>7</v>
      </c>
      <c r="M15" s="2"/>
      <c r="N15">
        <f t="shared" si="2"/>
        <v>11</v>
      </c>
      <c r="O15">
        <f t="shared" si="3"/>
        <v>6</v>
      </c>
      <c r="Z15" t="s">
        <v>123</v>
      </c>
    </row>
    <row r="16" spans="1:26" x14ac:dyDescent="0.2">
      <c r="A16">
        <f t="shared" si="4"/>
        <v>14</v>
      </c>
      <c r="B16" s="1">
        <v>20923</v>
      </c>
      <c r="C16" s="1">
        <v>36010</v>
      </c>
      <c r="D16" s="2">
        <v>50730.3</v>
      </c>
      <c r="E16" s="3" t="s">
        <v>9</v>
      </c>
      <c r="G16">
        <v>31</v>
      </c>
      <c r="H16" s="2">
        <f>YEAR($H$1)-YEAR(B16)</f>
        <v>60</v>
      </c>
      <c r="I16">
        <f t="shared" si="1"/>
        <v>19</v>
      </c>
      <c r="K16" s="2">
        <f t="shared" si="6"/>
        <v>36</v>
      </c>
      <c r="L16">
        <f t="shared" si="5"/>
        <v>5</v>
      </c>
      <c r="M16" s="2"/>
      <c r="N16">
        <f t="shared" si="2"/>
        <v>12</v>
      </c>
      <c r="O16">
        <f t="shared" si="3"/>
        <v>4</v>
      </c>
      <c r="Z16" t="s">
        <v>124</v>
      </c>
    </row>
    <row r="17" spans="1:26" x14ac:dyDescent="0.2">
      <c r="A17">
        <f t="shared" si="4"/>
        <v>15</v>
      </c>
      <c r="B17" s="1">
        <v>24549</v>
      </c>
      <c r="C17" s="1">
        <v>35172</v>
      </c>
      <c r="D17" s="2">
        <v>94069.799999999988</v>
      </c>
      <c r="E17" s="3" t="s">
        <v>11</v>
      </c>
      <c r="G17">
        <v>32</v>
      </c>
      <c r="H17" s="2">
        <f t="shared" si="0"/>
        <v>50</v>
      </c>
      <c r="I17">
        <f t="shared" si="1"/>
        <v>21</v>
      </c>
      <c r="K17" s="2">
        <f t="shared" si="6"/>
        <v>37</v>
      </c>
      <c r="L17">
        <f t="shared" si="5"/>
        <v>6</v>
      </c>
      <c r="M17" s="2"/>
      <c r="N17">
        <f t="shared" si="2"/>
        <v>13</v>
      </c>
      <c r="O17">
        <f t="shared" si="3"/>
        <v>4</v>
      </c>
      <c r="Z17" t="s">
        <v>125</v>
      </c>
    </row>
    <row r="18" spans="1:26" x14ac:dyDescent="0.2">
      <c r="A18">
        <f t="shared" si="4"/>
        <v>16</v>
      </c>
      <c r="B18" s="1">
        <v>27726</v>
      </c>
      <c r="C18" s="1">
        <v>36360</v>
      </c>
      <c r="D18" s="2">
        <v>60431.700000000004</v>
      </c>
      <c r="E18" s="3" t="s">
        <v>9</v>
      </c>
      <c r="G18">
        <v>33</v>
      </c>
      <c r="H18" s="2">
        <f t="shared" si="0"/>
        <v>42</v>
      </c>
      <c r="I18">
        <f t="shared" si="1"/>
        <v>18</v>
      </c>
      <c r="K18" s="2">
        <f t="shared" si="6"/>
        <v>38</v>
      </c>
      <c r="L18">
        <f t="shared" si="5"/>
        <v>4</v>
      </c>
      <c r="M18" s="2"/>
      <c r="N18">
        <f t="shared" si="2"/>
        <v>14</v>
      </c>
      <c r="O18">
        <f t="shared" si="3"/>
        <v>6</v>
      </c>
      <c r="Z18" t="s">
        <v>126</v>
      </c>
    </row>
    <row r="19" spans="1:26" x14ac:dyDescent="0.2">
      <c r="A19">
        <f t="shared" si="4"/>
        <v>17</v>
      </c>
      <c r="B19" s="1">
        <v>25678</v>
      </c>
      <c r="C19" s="1">
        <v>36255</v>
      </c>
      <c r="D19" s="2">
        <v>38986.5</v>
      </c>
      <c r="E19" s="3" t="s">
        <v>10</v>
      </c>
      <c r="G19">
        <v>34</v>
      </c>
      <c r="H19" s="2">
        <f t="shared" si="0"/>
        <v>47</v>
      </c>
      <c r="I19">
        <f t="shared" si="1"/>
        <v>18</v>
      </c>
      <c r="K19" s="2">
        <f t="shared" si="6"/>
        <v>39</v>
      </c>
      <c r="L19">
        <f t="shared" si="5"/>
        <v>8</v>
      </c>
      <c r="M19" s="2"/>
      <c r="N19">
        <f t="shared" si="2"/>
        <v>15</v>
      </c>
      <c r="O19">
        <f t="shared" si="3"/>
        <v>3</v>
      </c>
      <c r="Z19" t="s">
        <v>127</v>
      </c>
    </row>
    <row r="20" spans="1:26" x14ac:dyDescent="0.2">
      <c r="A20">
        <f t="shared" si="4"/>
        <v>18</v>
      </c>
      <c r="B20" s="1">
        <v>25795</v>
      </c>
      <c r="C20" s="1">
        <v>36192</v>
      </c>
      <c r="D20" s="2">
        <v>62835.3</v>
      </c>
      <c r="E20" s="3" t="s">
        <v>12</v>
      </c>
      <c r="G20">
        <v>35</v>
      </c>
      <c r="H20" s="2">
        <f t="shared" si="0"/>
        <v>47</v>
      </c>
      <c r="I20">
        <f t="shared" si="1"/>
        <v>18</v>
      </c>
      <c r="K20" s="2">
        <f t="shared" si="6"/>
        <v>40</v>
      </c>
      <c r="L20">
        <f t="shared" si="5"/>
        <v>2</v>
      </c>
      <c r="M20" s="2"/>
      <c r="N20">
        <f t="shared" si="2"/>
        <v>16</v>
      </c>
      <c r="O20">
        <f t="shared" si="3"/>
        <v>2</v>
      </c>
      <c r="Z20" t="s">
        <v>128</v>
      </c>
    </row>
    <row r="21" spans="1:26" x14ac:dyDescent="0.2">
      <c r="A21">
        <f t="shared" si="4"/>
        <v>19</v>
      </c>
      <c r="B21" s="1">
        <v>27083</v>
      </c>
      <c r="C21" s="1">
        <v>34276</v>
      </c>
      <c r="D21" s="2">
        <v>39541.5</v>
      </c>
      <c r="E21" s="3" t="s">
        <v>7</v>
      </c>
      <c r="G21">
        <v>36</v>
      </c>
      <c r="H21" s="2">
        <f t="shared" si="0"/>
        <v>43</v>
      </c>
      <c r="I21">
        <f t="shared" si="1"/>
        <v>24</v>
      </c>
      <c r="K21" s="2">
        <f t="shared" si="6"/>
        <v>41</v>
      </c>
      <c r="L21">
        <f t="shared" si="5"/>
        <v>6</v>
      </c>
      <c r="M21" s="2"/>
      <c r="N21">
        <f t="shared" si="2"/>
        <v>17</v>
      </c>
      <c r="O21">
        <f t="shared" si="3"/>
        <v>2</v>
      </c>
      <c r="Z21" t="s">
        <v>129</v>
      </c>
    </row>
    <row r="22" spans="1:26" x14ac:dyDescent="0.2">
      <c r="A22">
        <f t="shared" si="4"/>
        <v>20</v>
      </c>
      <c r="B22" s="1">
        <v>26619</v>
      </c>
      <c r="C22" s="1">
        <v>34997</v>
      </c>
      <c r="D22" s="2">
        <v>96144.6</v>
      </c>
      <c r="E22" s="3" t="s">
        <v>11</v>
      </c>
      <c r="G22">
        <v>37</v>
      </c>
      <c r="H22" s="2">
        <f t="shared" si="0"/>
        <v>45</v>
      </c>
      <c r="I22">
        <f t="shared" si="1"/>
        <v>22</v>
      </c>
      <c r="K22" s="2">
        <f t="shared" si="6"/>
        <v>42</v>
      </c>
      <c r="L22">
        <f t="shared" si="5"/>
        <v>8</v>
      </c>
      <c r="M22" s="2"/>
      <c r="N22">
        <f t="shared" si="2"/>
        <v>18</v>
      </c>
      <c r="O22">
        <f t="shared" si="3"/>
        <v>3</v>
      </c>
    </row>
    <row r="23" spans="1:26" x14ac:dyDescent="0.2">
      <c r="A23">
        <f t="shared" si="4"/>
        <v>21</v>
      </c>
      <c r="B23" s="1">
        <v>24945</v>
      </c>
      <c r="C23" s="1">
        <v>33771</v>
      </c>
      <c r="D23" s="2">
        <v>45531.9</v>
      </c>
      <c r="E23" s="3" t="s">
        <v>7</v>
      </c>
      <c r="G23">
        <v>38</v>
      </c>
      <c r="H23" s="2">
        <f t="shared" si="0"/>
        <v>49</v>
      </c>
      <c r="I23">
        <f t="shared" si="1"/>
        <v>25</v>
      </c>
      <c r="K23" s="2">
        <f t="shared" si="6"/>
        <v>43</v>
      </c>
      <c r="L23">
        <f t="shared" si="5"/>
        <v>7</v>
      </c>
      <c r="M23" s="2"/>
      <c r="N23">
        <f t="shared" si="2"/>
        <v>19</v>
      </c>
      <c r="O23">
        <f t="shared" si="3"/>
        <v>4</v>
      </c>
    </row>
    <row r="24" spans="1:26" x14ac:dyDescent="0.2">
      <c r="A24">
        <f t="shared" si="4"/>
        <v>22</v>
      </c>
      <c r="B24" s="1">
        <v>26575</v>
      </c>
      <c r="C24" s="1">
        <v>35699</v>
      </c>
      <c r="D24" s="2">
        <v>26756.7</v>
      </c>
      <c r="E24" s="3" t="s">
        <v>6</v>
      </c>
      <c r="G24">
        <v>39</v>
      </c>
      <c r="H24" s="2">
        <f t="shared" si="0"/>
        <v>45</v>
      </c>
      <c r="I24">
        <f t="shared" si="1"/>
        <v>20</v>
      </c>
      <c r="K24" s="2">
        <f t="shared" si="6"/>
        <v>44</v>
      </c>
      <c r="L24">
        <f t="shared" si="5"/>
        <v>6</v>
      </c>
      <c r="M24" s="2"/>
      <c r="N24">
        <f t="shared" si="2"/>
        <v>20</v>
      </c>
      <c r="O24">
        <f t="shared" si="3"/>
        <v>6</v>
      </c>
    </row>
    <row r="25" spans="1:26" x14ac:dyDescent="0.2">
      <c r="A25">
        <f t="shared" si="4"/>
        <v>23</v>
      </c>
      <c r="B25" s="1">
        <v>26324</v>
      </c>
      <c r="C25" s="1">
        <v>36619</v>
      </c>
      <c r="D25" s="2">
        <v>97636.2</v>
      </c>
      <c r="E25" s="3" t="s">
        <v>11</v>
      </c>
      <c r="G25">
        <v>40</v>
      </c>
      <c r="H25" s="2">
        <f t="shared" si="0"/>
        <v>45</v>
      </c>
      <c r="I25">
        <f t="shared" si="1"/>
        <v>17</v>
      </c>
      <c r="K25" s="2">
        <f t="shared" si="6"/>
        <v>45</v>
      </c>
      <c r="L25">
        <f t="shared" si="5"/>
        <v>8</v>
      </c>
      <c r="M25" s="2"/>
      <c r="N25">
        <f t="shared" si="2"/>
        <v>21</v>
      </c>
      <c r="O25">
        <f t="shared" si="3"/>
        <v>2</v>
      </c>
    </row>
    <row r="26" spans="1:26" x14ac:dyDescent="0.2">
      <c r="A26">
        <f t="shared" si="4"/>
        <v>24</v>
      </c>
      <c r="B26" s="1">
        <v>25041</v>
      </c>
      <c r="C26" s="1">
        <v>42887</v>
      </c>
      <c r="D26" s="2">
        <v>33999.899999999994</v>
      </c>
      <c r="E26" s="3" t="s">
        <v>7</v>
      </c>
      <c r="G26">
        <v>41</v>
      </c>
      <c r="H26" s="2">
        <f t="shared" si="0"/>
        <v>49</v>
      </c>
      <c r="I26">
        <f t="shared" si="1"/>
        <v>0</v>
      </c>
      <c r="K26" s="2">
        <f t="shared" si="6"/>
        <v>46</v>
      </c>
      <c r="L26">
        <f t="shared" si="5"/>
        <v>6</v>
      </c>
      <c r="M26" s="2"/>
      <c r="N26">
        <f t="shared" si="2"/>
        <v>22</v>
      </c>
      <c r="O26">
        <f t="shared" si="3"/>
        <v>2</v>
      </c>
    </row>
    <row r="27" spans="1:26" x14ac:dyDescent="0.2">
      <c r="A27">
        <f t="shared" si="4"/>
        <v>25</v>
      </c>
      <c r="B27" s="1">
        <v>25886</v>
      </c>
      <c r="C27" s="1">
        <v>36693</v>
      </c>
      <c r="D27" s="2">
        <v>67460.100000000006</v>
      </c>
      <c r="E27" s="3" t="s">
        <v>9</v>
      </c>
      <c r="G27">
        <v>42</v>
      </c>
      <c r="H27" s="2">
        <f t="shared" si="0"/>
        <v>47</v>
      </c>
      <c r="I27">
        <f t="shared" si="1"/>
        <v>17</v>
      </c>
      <c r="K27" s="2">
        <f t="shared" si="6"/>
        <v>47</v>
      </c>
      <c r="L27">
        <f t="shared" si="5"/>
        <v>7</v>
      </c>
      <c r="M27" s="2"/>
      <c r="N27">
        <f t="shared" si="2"/>
        <v>23</v>
      </c>
      <c r="O27">
        <f t="shared" si="3"/>
        <v>2</v>
      </c>
    </row>
    <row r="28" spans="1:26" x14ac:dyDescent="0.2">
      <c r="A28">
        <f t="shared" si="4"/>
        <v>26</v>
      </c>
      <c r="B28" s="1">
        <v>24303</v>
      </c>
      <c r="C28" s="1">
        <v>37057</v>
      </c>
      <c r="D28" s="2">
        <v>31563.299999999996</v>
      </c>
      <c r="E28" s="3" t="s">
        <v>8</v>
      </c>
      <c r="G28">
        <v>43</v>
      </c>
      <c r="H28" s="2">
        <f t="shared" si="0"/>
        <v>51</v>
      </c>
      <c r="I28">
        <f t="shared" si="1"/>
        <v>16</v>
      </c>
      <c r="K28" s="2">
        <f t="shared" si="6"/>
        <v>48</v>
      </c>
      <c r="L28">
        <f t="shared" si="5"/>
        <v>6</v>
      </c>
      <c r="M28" s="2"/>
      <c r="N28">
        <f t="shared" si="2"/>
        <v>24</v>
      </c>
      <c r="O28">
        <f t="shared" si="3"/>
        <v>1</v>
      </c>
    </row>
    <row r="29" spans="1:26" x14ac:dyDescent="0.2">
      <c r="A29">
        <f t="shared" si="4"/>
        <v>27</v>
      </c>
      <c r="B29" s="1">
        <v>27755</v>
      </c>
      <c r="C29" s="1">
        <v>35830</v>
      </c>
      <c r="D29" s="2">
        <v>59913.9</v>
      </c>
      <c r="E29" s="3" t="s">
        <v>9</v>
      </c>
      <c r="G29">
        <v>44</v>
      </c>
      <c r="H29" s="2">
        <f t="shared" si="0"/>
        <v>42</v>
      </c>
      <c r="I29">
        <f t="shared" si="1"/>
        <v>19</v>
      </c>
      <c r="K29" s="2">
        <f t="shared" si="6"/>
        <v>49</v>
      </c>
      <c r="L29">
        <f t="shared" si="5"/>
        <v>4</v>
      </c>
      <c r="M29" s="2"/>
      <c r="N29">
        <f t="shared" si="2"/>
        <v>25</v>
      </c>
      <c r="O29">
        <f t="shared" si="3"/>
        <v>1</v>
      </c>
    </row>
    <row r="30" spans="1:26" x14ac:dyDescent="0.2">
      <c r="A30">
        <f t="shared" si="4"/>
        <v>28</v>
      </c>
      <c r="B30" s="1">
        <v>26005</v>
      </c>
      <c r="C30" s="1">
        <v>37316</v>
      </c>
      <c r="D30" s="2">
        <v>30062.400000000001</v>
      </c>
      <c r="E30" s="3" t="s">
        <v>10</v>
      </c>
      <c r="G30">
        <v>45</v>
      </c>
      <c r="H30" s="2">
        <f t="shared" si="0"/>
        <v>46</v>
      </c>
      <c r="I30">
        <f t="shared" si="1"/>
        <v>15</v>
      </c>
      <c r="K30" s="2">
        <f t="shared" si="6"/>
        <v>50</v>
      </c>
      <c r="L30">
        <f t="shared" si="5"/>
        <v>7</v>
      </c>
      <c r="M30" s="2"/>
      <c r="N30">
        <f t="shared" si="2"/>
        <v>26</v>
      </c>
      <c r="O30">
        <f t="shared" si="3"/>
        <v>1</v>
      </c>
    </row>
    <row r="31" spans="1:26" x14ac:dyDescent="0.2">
      <c r="A31">
        <f t="shared" si="4"/>
        <v>29</v>
      </c>
      <c r="B31" s="1">
        <v>27591</v>
      </c>
      <c r="C31" s="1">
        <v>37410</v>
      </c>
      <c r="D31" s="2">
        <v>35070.300000000003</v>
      </c>
      <c r="E31" s="3" t="s">
        <v>10</v>
      </c>
      <c r="G31">
        <v>46</v>
      </c>
      <c r="H31" s="2">
        <f t="shared" si="0"/>
        <v>42</v>
      </c>
      <c r="I31">
        <f t="shared" si="1"/>
        <v>15</v>
      </c>
      <c r="K31" s="2">
        <f t="shared" si="6"/>
        <v>51</v>
      </c>
      <c r="L31">
        <f t="shared" si="5"/>
        <v>8</v>
      </c>
      <c r="M31" s="2"/>
      <c r="N31">
        <f t="shared" si="2"/>
        <v>27</v>
      </c>
      <c r="O31">
        <f t="shared" si="3"/>
        <v>2</v>
      </c>
    </row>
    <row r="32" spans="1:26" x14ac:dyDescent="0.2">
      <c r="A32">
        <f t="shared" si="4"/>
        <v>30</v>
      </c>
      <c r="B32" s="1">
        <v>23540</v>
      </c>
      <c r="C32" s="1">
        <v>37530</v>
      </c>
      <c r="D32" s="2">
        <v>36901.799999999996</v>
      </c>
      <c r="E32" s="3" t="s">
        <v>10</v>
      </c>
      <c r="G32">
        <v>47</v>
      </c>
      <c r="H32" s="2">
        <f t="shared" si="0"/>
        <v>53</v>
      </c>
      <c r="I32">
        <f t="shared" si="1"/>
        <v>15</v>
      </c>
      <c r="K32" s="2">
        <f t="shared" si="6"/>
        <v>52</v>
      </c>
      <c r="L32">
        <f t="shared" si="5"/>
        <v>4</v>
      </c>
      <c r="M32" s="2"/>
      <c r="N32">
        <f t="shared" si="2"/>
        <v>28</v>
      </c>
      <c r="O32">
        <f t="shared" si="3"/>
        <v>0</v>
      </c>
    </row>
    <row r="33" spans="1:15" x14ac:dyDescent="0.2">
      <c r="A33">
        <f t="shared" si="4"/>
        <v>31</v>
      </c>
      <c r="B33" s="1">
        <v>27401</v>
      </c>
      <c r="C33" s="1">
        <v>37669</v>
      </c>
      <c r="D33" s="2">
        <v>31476</v>
      </c>
      <c r="E33" s="3" t="s">
        <v>7</v>
      </c>
      <c r="G33">
        <v>48</v>
      </c>
      <c r="H33" s="2">
        <f t="shared" si="0"/>
        <v>42</v>
      </c>
      <c r="I33">
        <f t="shared" si="1"/>
        <v>14</v>
      </c>
      <c r="K33" s="2">
        <f t="shared" si="6"/>
        <v>53</v>
      </c>
      <c r="L33">
        <f t="shared" si="5"/>
        <v>3</v>
      </c>
      <c r="M33" s="2"/>
      <c r="N33">
        <f>N34-1</f>
        <v>29</v>
      </c>
      <c r="O33">
        <f t="shared" si="3"/>
        <v>0</v>
      </c>
    </row>
    <row r="34" spans="1:15" x14ac:dyDescent="0.2">
      <c r="A34">
        <f t="shared" si="4"/>
        <v>32</v>
      </c>
      <c r="B34" s="1">
        <v>26681</v>
      </c>
      <c r="C34" s="1">
        <v>37683</v>
      </c>
      <c r="D34" s="2">
        <v>35796.300000000003</v>
      </c>
      <c r="E34" s="3" t="s">
        <v>10</v>
      </c>
      <c r="G34">
        <v>49</v>
      </c>
      <c r="H34" s="2">
        <f t="shared" si="0"/>
        <v>44</v>
      </c>
      <c r="I34">
        <f t="shared" si="1"/>
        <v>14</v>
      </c>
      <c r="K34" s="2">
        <f t="shared" si="6"/>
        <v>54</v>
      </c>
      <c r="L34">
        <f t="shared" si="5"/>
        <v>1</v>
      </c>
      <c r="M34" s="2"/>
      <c r="N34">
        <f>MAX(I3:I166)</f>
        <v>30</v>
      </c>
      <c r="O34">
        <f>COUNTIF($I$3:$I$166,N34)</f>
        <v>2</v>
      </c>
    </row>
    <row r="35" spans="1:15" x14ac:dyDescent="0.2">
      <c r="A35">
        <f t="shared" si="4"/>
        <v>33</v>
      </c>
      <c r="B35" s="1">
        <v>29311</v>
      </c>
      <c r="C35" s="1">
        <v>37818</v>
      </c>
      <c r="D35" s="2">
        <v>65036.1</v>
      </c>
      <c r="E35" s="3" t="s">
        <v>12</v>
      </c>
      <c r="G35">
        <v>50</v>
      </c>
      <c r="H35" s="2">
        <f t="shared" ref="H35:H66" si="7">YEAR($H$1)-YEAR(B35)</f>
        <v>37</v>
      </c>
      <c r="I35">
        <f t="shared" ref="I35:I66" si="8">YEAR($H$1) - YEAR(C35)</f>
        <v>14</v>
      </c>
      <c r="K35" s="2">
        <f t="shared" si="6"/>
        <v>55</v>
      </c>
      <c r="L35">
        <f t="shared" si="5"/>
        <v>3</v>
      </c>
      <c r="M35" s="2"/>
    </row>
    <row r="36" spans="1:15" x14ac:dyDescent="0.2">
      <c r="A36">
        <f t="shared" si="4"/>
        <v>34</v>
      </c>
      <c r="B36" s="1">
        <v>28000</v>
      </c>
      <c r="C36" s="1">
        <v>37900</v>
      </c>
      <c r="D36" s="2">
        <v>30924.899999999998</v>
      </c>
      <c r="E36" s="3" t="s">
        <v>8</v>
      </c>
      <c r="G36">
        <v>51</v>
      </c>
      <c r="H36" s="2">
        <f t="shared" si="7"/>
        <v>41</v>
      </c>
      <c r="I36">
        <f t="shared" si="8"/>
        <v>14</v>
      </c>
      <c r="K36" s="2">
        <f t="shared" si="6"/>
        <v>56</v>
      </c>
      <c r="L36">
        <f t="shared" si="5"/>
        <v>4</v>
      </c>
      <c r="M36" s="2"/>
    </row>
    <row r="37" spans="1:15" x14ac:dyDescent="0.2">
      <c r="A37">
        <f t="shared" si="4"/>
        <v>35</v>
      </c>
      <c r="B37" s="1">
        <v>24792</v>
      </c>
      <c r="C37" s="1">
        <v>37942</v>
      </c>
      <c r="D37" s="2">
        <v>29107.5</v>
      </c>
      <c r="E37" s="3" t="s">
        <v>8</v>
      </c>
      <c r="G37">
        <v>52</v>
      </c>
      <c r="H37" s="2">
        <f t="shared" si="7"/>
        <v>50</v>
      </c>
      <c r="I37">
        <f t="shared" si="8"/>
        <v>14</v>
      </c>
      <c r="K37" s="2">
        <f t="shared" si="6"/>
        <v>57</v>
      </c>
      <c r="L37">
        <f t="shared" si="5"/>
        <v>3</v>
      </c>
      <c r="M37" s="2"/>
    </row>
    <row r="38" spans="1:15" x14ac:dyDescent="0.2">
      <c r="A38">
        <f t="shared" si="4"/>
        <v>36</v>
      </c>
      <c r="B38" s="1">
        <v>27856</v>
      </c>
      <c r="C38" s="1">
        <v>38063</v>
      </c>
      <c r="D38" s="2">
        <v>65652.899999999994</v>
      </c>
      <c r="E38" s="3" t="s">
        <v>9</v>
      </c>
      <c r="G38">
        <v>53</v>
      </c>
      <c r="H38" s="2">
        <f t="shared" si="7"/>
        <v>41</v>
      </c>
      <c r="I38">
        <f t="shared" si="8"/>
        <v>13</v>
      </c>
      <c r="K38" s="2">
        <f t="shared" si="6"/>
        <v>58</v>
      </c>
      <c r="L38">
        <f t="shared" si="5"/>
        <v>0</v>
      </c>
      <c r="M38" s="2"/>
    </row>
    <row r="39" spans="1:15" x14ac:dyDescent="0.2">
      <c r="A39">
        <f t="shared" si="4"/>
        <v>37</v>
      </c>
      <c r="B39" s="1">
        <v>28261</v>
      </c>
      <c r="C39" s="1">
        <v>38201</v>
      </c>
      <c r="D39" s="2">
        <v>97649.7</v>
      </c>
      <c r="E39" s="3" t="s">
        <v>11</v>
      </c>
      <c r="G39">
        <v>54</v>
      </c>
      <c r="H39" s="2">
        <f t="shared" si="7"/>
        <v>40</v>
      </c>
      <c r="I39">
        <f t="shared" si="8"/>
        <v>13</v>
      </c>
      <c r="K39" s="2">
        <f t="shared" si="6"/>
        <v>59</v>
      </c>
      <c r="L39">
        <f t="shared" si="5"/>
        <v>0</v>
      </c>
      <c r="M39" s="2"/>
    </row>
    <row r="40" spans="1:15" x14ac:dyDescent="0.2">
      <c r="A40">
        <f t="shared" si="4"/>
        <v>38</v>
      </c>
      <c r="B40" s="1">
        <v>23755</v>
      </c>
      <c r="C40" s="1">
        <v>38233</v>
      </c>
      <c r="D40" s="2">
        <v>77232</v>
      </c>
      <c r="E40" s="3" t="s">
        <v>12</v>
      </c>
      <c r="G40">
        <v>55</v>
      </c>
      <c r="H40" s="2">
        <f t="shared" si="7"/>
        <v>52</v>
      </c>
      <c r="I40">
        <f t="shared" si="8"/>
        <v>13</v>
      </c>
      <c r="K40" s="2">
        <f t="shared" si="6"/>
        <v>60</v>
      </c>
      <c r="L40">
        <f t="shared" si="5"/>
        <v>3</v>
      </c>
      <c r="M40" s="2"/>
    </row>
    <row r="41" spans="1:15" x14ac:dyDescent="0.2">
      <c r="A41">
        <f t="shared" si="4"/>
        <v>39</v>
      </c>
      <c r="B41" s="1">
        <v>22969</v>
      </c>
      <c r="C41" s="1">
        <v>38565</v>
      </c>
      <c r="D41" s="2">
        <v>34101.300000000003</v>
      </c>
      <c r="E41" s="3" t="s">
        <v>8</v>
      </c>
      <c r="G41">
        <v>56</v>
      </c>
      <c r="H41" s="2">
        <f t="shared" si="7"/>
        <v>55</v>
      </c>
      <c r="I41">
        <f t="shared" si="8"/>
        <v>12</v>
      </c>
      <c r="K41" s="2"/>
    </row>
    <row r="42" spans="1:15" x14ac:dyDescent="0.2">
      <c r="A42">
        <f t="shared" si="4"/>
        <v>40</v>
      </c>
      <c r="B42" s="1">
        <v>26650</v>
      </c>
      <c r="C42" s="1">
        <v>38596</v>
      </c>
      <c r="D42" s="2">
        <v>40908.299999999996</v>
      </c>
      <c r="E42" s="3" t="s">
        <v>9</v>
      </c>
      <c r="G42">
        <v>57</v>
      </c>
      <c r="H42" s="2">
        <f t="shared" si="7"/>
        <v>45</v>
      </c>
      <c r="I42">
        <f t="shared" si="8"/>
        <v>12</v>
      </c>
      <c r="K42" s="2"/>
    </row>
    <row r="43" spans="1:15" x14ac:dyDescent="0.2">
      <c r="A43">
        <f t="shared" si="4"/>
        <v>41</v>
      </c>
      <c r="B43" s="1">
        <v>22039</v>
      </c>
      <c r="C43" s="1">
        <v>38691</v>
      </c>
      <c r="D43" s="2">
        <v>39908.699999999997</v>
      </c>
      <c r="E43" s="3" t="s">
        <v>9</v>
      </c>
      <c r="G43">
        <v>58</v>
      </c>
      <c r="H43" s="2">
        <f t="shared" si="7"/>
        <v>57</v>
      </c>
      <c r="I43">
        <f t="shared" si="8"/>
        <v>12</v>
      </c>
      <c r="K43" s="2"/>
    </row>
    <row r="44" spans="1:15" x14ac:dyDescent="0.2">
      <c r="A44">
        <f t="shared" si="4"/>
        <v>42</v>
      </c>
      <c r="B44" s="1">
        <v>22713</v>
      </c>
      <c r="C44" s="1">
        <v>38869</v>
      </c>
      <c r="D44" s="2">
        <v>30116.1</v>
      </c>
      <c r="E44" s="3" t="s">
        <v>6</v>
      </c>
      <c r="G44">
        <v>59</v>
      </c>
      <c r="H44" s="2">
        <f t="shared" si="7"/>
        <v>55</v>
      </c>
      <c r="I44">
        <f t="shared" si="8"/>
        <v>11</v>
      </c>
      <c r="K44" s="2"/>
    </row>
    <row r="45" spans="1:15" x14ac:dyDescent="0.2">
      <c r="A45">
        <f t="shared" si="4"/>
        <v>43</v>
      </c>
      <c r="B45" s="1">
        <v>27411</v>
      </c>
      <c r="C45" s="1">
        <v>38887</v>
      </c>
      <c r="D45" s="2">
        <v>60221.700000000004</v>
      </c>
      <c r="E45" s="3" t="s">
        <v>9</v>
      </c>
      <c r="G45">
        <v>60</v>
      </c>
      <c r="H45" s="2">
        <f t="shared" si="7"/>
        <v>42</v>
      </c>
      <c r="I45">
        <f t="shared" si="8"/>
        <v>11</v>
      </c>
      <c r="K45" s="2"/>
    </row>
    <row r="46" spans="1:15" x14ac:dyDescent="0.2">
      <c r="A46">
        <f t="shared" si="4"/>
        <v>44</v>
      </c>
      <c r="B46" s="1">
        <v>22008</v>
      </c>
      <c r="C46" s="1">
        <v>38899</v>
      </c>
      <c r="D46" s="2">
        <v>22853.699999999997</v>
      </c>
      <c r="E46" s="3" t="s">
        <v>6</v>
      </c>
      <c r="G46">
        <v>61</v>
      </c>
      <c r="H46" s="2">
        <f t="shared" si="7"/>
        <v>57</v>
      </c>
      <c r="I46">
        <f t="shared" si="8"/>
        <v>11</v>
      </c>
      <c r="K46" s="2"/>
    </row>
    <row r="47" spans="1:15" x14ac:dyDescent="0.2">
      <c r="A47">
        <f t="shared" si="4"/>
        <v>45</v>
      </c>
      <c r="B47" s="1">
        <v>25213</v>
      </c>
      <c r="C47" s="1">
        <v>38930</v>
      </c>
      <c r="D47" s="2">
        <v>39218.1</v>
      </c>
      <c r="E47" s="3" t="s">
        <v>7</v>
      </c>
      <c r="G47">
        <v>62</v>
      </c>
      <c r="H47" s="2">
        <f t="shared" si="7"/>
        <v>48</v>
      </c>
      <c r="I47">
        <f t="shared" si="8"/>
        <v>11</v>
      </c>
      <c r="K47" s="2"/>
    </row>
    <row r="48" spans="1:15" x14ac:dyDescent="0.2">
      <c r="A48">
        <f t="shared" si="4"/>
        <v>46</v>
      </c>
      <c r="B48" s="1">
        <v>22937</v>
      </c>
      <c r="C48" s="1">
        <v>39027</v>
      </c>
      <c r="D48" s="2">
        <v>76148.400000000009</v>
      </c>
      <c r="E48" s="3" t="s">
        <v>9</v>
      </c>
      <c r="G48">
        <v>63</v>
      </c>
      <c r="H48" s="2">
        <f t="shared" si="7"/>
        <v>55</v>
      </c>
      <c r="I48">
        <f t="shared" si="8"/>
        <v>11</v>
      </c>
      <c r="K48" s="2"/>
    </row>
    <row r="49" spans="1:11" x14ac:dyDescent="0.2">
      <c r="A49">
        <f t="shared" si="4"/>
        <v>47</v>
      </c>
      <c r="B49" s="1">
        <v>27041</v>
      </c>
      <c r="C49" s="1">
        <v>39097</v>
      </c>
      <c r="D49" s="2">
        <v>63027.600000000006</v>
      </c>
      <c r="E49" s="3" t="s">
        <v>9</v>
      </c>
      <c r="G49">
        <v>64</v>
      </c>
      <c r="H49" s="2">
        <f t="shared" si="7"/>
        <v>43</v>
      </c>
      <c r="I49">
        <f t="shared" si="8"/>
        <v>10</v>
      </c>
      <c r="K49" s="2"/>
    </row>
    <row r="50" spans="1:11" x14ac:dyDescent="0.2">
      <c r="A50">
        <f t="shared" si="4"/>
        <v>48</v>
      </c>
      <c r="B50" s="1">
        <v>27135</v>
      </c>
      <c r="C50" s="1">
        <v>39132</v>
      </c>
      <c r="D50" s="2">
        <v>173402.7</v>
      </c>
      <c r="E50" s="3" t="s">
        <v>13</v>
      </c>
      <c r="G50">
        <v>65</v>
      </c>
      <c r="H50" s="2">
        <f t="shared" si="7"/>
        <v>43</v>
      </c>
      <c r="I50">
        <f t="shared" si="8"/>
        <v>10</v>
      </c>
      <c r="K50" s="2"/>
    </row>
    <row r="51" spans="1:11" x14ac:dyDescent="0.2">
      <c r="A51">
        <f t="shared" si="4"/>
        <v>49</v>
      </c>
      <c r="B51" s="1">
        <v>26698</v>
      </c>
      <c r="C51" s="1">
        <v>39378</v>
      </c>
      <c r="D51" s="2">
        <v>148154.4</v>
      </c>
      <c r="E51" s="3" t="s">
        <v>13</v>
      </c>
      <c r="H51" s="2">
        <f t="shared" si="7"/>
        <v>44</v>
      </c>
      <c r="I51">
        <f t="shared" si="8"/>
        <v>10</v>
      </c>
      <c r="K51" s="2"/>
    </row>
    <row r="52" spans="1:11" x14ac:dyDescent="0.2">
      <c r="A52">
        <f t="shared" si="4"/>
        <v>50</v>
      </c>
      <c r="B52" s="1">
        <v>22402</v>
      </c>
      <c r="C52" s="1">
        <v>37012</v>
      </c>
      <c r="D52" s="2">
        <v>240511.2</v>
      </c>
      <c r="E52" s="3" t="s">
        <v>14</v>
      </c>
      <c r="H52" s="2">
        <f t="shared" si="7"/>
        <v>56</v>
      </c>
      <c r="I52">
        <f t="shared" si="8"/>
        <v>16</v>
      </c>
      <c r="K52" s="2"/>
    </row>
    <row r="53" spans="1:11" x14ac:dyDescent="0.2">
      <c r="A53">
        <f t="shared" si="4"/>
        <v>51</v>
      </c>
      <c r="B53" s="1">
        <v>21023</v>
      </c>
      <c r="C53" s="1">
        <v>37895</v>
      </c>
      <c r="D53" s="2">
        <v>38607.300000000003</v>
      </c>
      <c r="E53" s="3" t="s">
        <v>7</v>
      </c>
      <c r="H53" s="2">
        <f t="shared" si="7"/>
        <v>60</v>
      </c>
      <c r="I53">
        <f t="shared" si="8"/>
        <v>14</v>
      </c>
      <c r="K53" s="2"/>
    </row>
    <row r="54" spans="1:11" x14ac:dyDescent="0.2">
      <c r="A54">
        <f t="shared" si="4"/>
        <v>52</v>
      </c>
      <c r="B54" s="1">
        <v>21921</v>
      </c>
      <c r="C54" s="1">
        <v>39120</v>
      </c>
      <c r="D54" s="2">
        <v>101390.1</v>
      </c>
      <c r="E54" s="3" t="s">
        <v>11</v>
      </c>
      <c r="H54" s="2">
        <f t="shared" si="7"/>
        <v>57</v>
      </c>
      <c r="I54">
        <f t="shared" si="8"/>
        <v>10</v>
      </c>
      <c r="K54" s="2"/>
    </row>
    <row r="55" spans="1:11" x14ac:dyDescent="0.2">
      <c r="A55">
        <f t="shared" si="4"/>
        <v>53</v>
      </c>
      <c r="B55" s="1">
        <v>26958</v>
      </c>
      <c r="C55" s="1">
        <v>39510</v>
      </c>
      <c r="D55" s="2">
        <v>54049.200000000004</v>
      </c>
      <c r="E55" s="3" t="s">
        <v>9</v>
      </c>
      <c r="H55" s="2">
        <f t="shared" si="7"/>
        <v>44</v>
      </c>
      <c r="I55">
        <f t="shared" si="8"/>
        <v>9</v>
      </c>
      <c r="K55" s="2"/>
    </row>
    <row r="56" spans="1:11" x14ac:dyDescent="0.2">
      <c r="A56">
        <f t="shared" si="4"/>
        <v>54</v>
      </c>
      <c r="B56" s="1">
        <v>29439</v>
      </c>
      <c r="C56" s="1">
        <v>39554</v>
      </c>
      <c r="D56" s="2">
        <v>33466.799999999996</v>
      </c>
      <c r="E56" s="3" t="s">
        <v>10</v>
      </c>
      <c r="H56" s="2">
        <f t="shared" si="7"/>
        <v>37</v>
      </c>
      <c r="I56">
        <f t="shared" si="8"/>
        <v>9</v>
      </c>
      <c r="K56" s="2"/>
    </row>
    <row r="57" spans="1:11" x14ac:dyDescent="0.2">
      <c r="A57">
        <f t="shared" si="4"/>
        <v>55</v>
      </c>
      <c r="B57" s="1">
        <v>24347</v>
      </c>
      <c r="C57" s="1">
        <v>39587</v>
      </c>
      <c r="D57" s="2">
        <v>25181.1</v>
      </c>
      <c r="E57" s="3" t="s">
        <v>7</v>
      </c>
      <c r="H57" s="2">
        <f t="shared" si="7"/>
        <v>51</v>
      </c>
      <c r="I57">
        <f t="shared" si="8"/>
        <v>9</v>
      </c>
      <c r="K57" s="2"/>
    </row>
    <row r="58" spans="1:11" x14ac:dyDescent="0.2">
      <c r="A58">
        <f t="shared" si="4"/>
        <v>56</v>
      </c>
      <c r="B58" s="1">
        <v>29355</v>
      </c>
      <c r="C58" s="1">
        <v>39617</v>
      </c>
      <c r="D58" s="2">
        <v>92176.8</v>
      </c>
      <c r="E58" s="3" t="s">
        <v>11</v>
      </c>
      <c r="H58" s="2">
        <f t="shared" si="7"/>
        <v>37</v>
      </c>
      <c r="I58">
        <f t="shared" si="8"/>
        <v>9</v>
      </c>
      <c r="K58" s="2"/>
    </row>
    <row r="59" spans="1:11" x14ac:dyDescent="0.2">
      <c r="A59">
        <f t="shared" si="4"/>
        <v>57</v>
      </c>
      <c r="B59" s="1">
        <v>21051</v>
      </c>
      <c r="C59" s="1">
        <v>39692</v>
      </c>
      <c r="D59" s="2">
        <v>151707</v>
      </c>
      <c r="E59" s="3" t="s">
        <v>13</v>
      </c>
      <c r="H59" s="2">
        <f t="shared" si="7"/>
        <v>60</v>
      </c>
      <c r="I59">
        <f t="shared" si="8"/>
        <v>9</v>
      </c>
      <c r="K59" s="2"/>
    </row>
    <row r="60" spans="1:11" x14ac:dyDescent="0.2">
      <c r="A60">
        <f t="shared" si="4"/>
        <v>58</v>
      </c>
      <c r="B60" s="1">
        <v>22570</v>
      </c>
      <c r="C60" s="1">
        <v>39847</v>
      </c>
      <c r="D60" s="2">
        <v>210760.8</v>
      </c>
      <c r="E60" s="3" t="s">
        <v>14</v>
      </c>
      <c r="H60" s="2">
        <f t="shared" si="7"/>
        <v>56</v>
      </c>
      <c r="I60">
        <f t="shared" si="8"/>
        <v>8</v>
      </c>
      <c r="K60" s="2"/>
    </row>
    <row r="61" spans="1:11" x14ac:dyDescent="0.2">
      <c r="A61">
        <f t="shared" si="4"/>
        <v>59</v>
      </c>
      <c r="B61" s="1">
        <v>28751</v>
      </c>
      <c r="C61" s="1">
        <v>39891</v>
      </c>
      <c r="D61" s="2">
        <v>128898.90000000001</v>
      </c>
      <c r="E61" s="3" t="s">
        <v>11</v>
      </c>
      <c r="H61" s="2">
        <f t="shared" si="7"/>
        <v>39</v>
      </c>
      <c r="I61">
        <f t="shared" si="8"/>
        <v>8</v>
      </c>
      <c r="K61" s="2"/>
    </row>
    <row r="62" spans="1:11" x14ac:dyDescent="0.2">
      <c r="A62">
        <f t="shared" si="4"/>
        <v>60</v>
      </c>
      <c r="B62" s="1">
        <v>30895</v>
      </c>
      <c r="C62" s="1">
        <v>39989</v>
      </c>
      <c r="D62" s="2">
        <v>31881.9</v>
      </c>
      <c r="E62" s="3" t="s">
        <v>8</v>
      </c>
      <c r="H62" s="2">
        <f t="shared" si="7"/>
        <v>33</v>
      </c>
      <c r="I62">
        <f t="shared" si="8"/>
        <v>8</v>
      </c>
      <c r="K62" s="2"/>
    </row>
    <row r="63" spans="1:11" x14ac:dyDescent="0.2">
      <c r="A63">
        <f t="shared" si="4"/>
        <v>61</v>
      </c>
      <c r="B63" s="1">
        <v>29881</v>
      </c>
      <c r="C63" s="1">
        <v>40021</v>
      </c>
      <c r="D63" s="2">
        <v>60627.600000000006</v>
      </c>
      <c r="E63" s="3" t="s">
        <v>9</v>
      </c>
      <c r="H63" s="2">
        <f t="shared" si="7"/>
        <v>36</v>
      </c>
      <c r="I63">
        <f t="shared" si="8"/>
        <v>8</v>
      </c>
      <c r="K63" s="2"/>
    </row>
    <row r="64" spans="1:11" x14ac:dyDescent="0.2">
      <c r="A64">
        <f t="shared" si="4"/>
        <v>62</v>
      </c>
      <c r="B64" s="1">
        <v>28729</v>
      </c>
      <c r="C64" s="1">
        <v>40056</v>
      </c>
      <c r="D64" s="2">
        <v>91758</v>
      </c>
      <c r="E64" s="3" t="s">
        <v>11</v>
      </c>
      <c r="H64" s="2">
        <f t="shared" si="7"/>
        <v>39</v>
      </c>
      <c r="I64">
        <f t="shared" si="8"/>
        <v>8</v>
      </c>
      <c r="K64" s="2"/>
    </row>
    <row r="65" spans="1:11" x14ac:dyDescent="0.2">
      <c r="A65">
        <f t="shared" si="4"/>
        <v>63</v>
      </c>
      <c r="B65" s="1">
        <v>29831</v>
      </c>
      <c r="C65" s="1">
        <v>42384</v>
      </c>
      <c r="D65" s="2">
        <v>152973</v>
      </c>
      <c r="E65" s="3" t="s">
        <v>13</v>
      </c>
      <c r="H65" s="2">
        <f t="shared" si="7"/>
        <v>36</v>
      </c>
      <c r="I65">
        <f t="shared" si="8"/>
        <v>1</v>
      </c>
      <c r="K65" s="2"/>
    </row>
    <row r="66" spans="1:11" x14ac:dyDescent="0.2">
      <c r="A66">
        <f t="shared" si="4"/>
        <v>64</v>
      </c>
      <c r="B66" s="1">
        <v>24736</v>
      </c>
      <c r="C66" s="1">
        <v>40273</v>
      </c>
      <c r="D66" s="2">
        <v>53375.700000000004</v>
      </c>
      <c r="E66" s="3" t="s">
        <v>10</v>
      </c>
      <c r="H66" s="2">
        <f t="shared" si="7"/>
        <v>50</v>
      </c>
      <c r="I66">
        <f t="shared" si="8"/>
        <v>7</v>
      </c>
      <c r="K66" s="2"/>
    </row>
    <row r="67" spans="1:11" x14ac:dyDescent="0.2">
      <c r="A67">
        <f t="shared" si="4"/>
        <v>65</v>
      </c>
      <c r="B67" s="1">
        <v>30425</v>
      </c>
      <c r="C67" s="1">
        <v>40273</v>
      </c>
      <c r="D67" s="2">
        <v>46121.1</v>
      </c>
      <c r="E67" s="3" t="s">
        <v>7</v>
      </c>
      <c r="H67" s="2">
        <f t="shared" ref="H67:H98" si="9">YEAR($H$1)-YEAR(B67)</f>
        <v>34</v>
      </c>
      <c r="I67">
        <f t="shared" ref="I67:I98" si="10">YEAR($H$1) - YEAR(C67)</f>
        <v>7</v>
      </c>
      <c r="K67" s="2"/>
    </row>
    <row r="68" spans="1:11" x14ac:dyDescent="0.2">
      <c r="A68">
        <f t="shared" si="4"/>
        <v>66</v>
      </c>
      <c r="B68" s="1">
        <v>26609</v>
      </c>
      <c r="C68" s="1">
        <v>40392</v>
      </c>
      <c r="D68" s="2">
        <v>28551</v>
      </c>
      <c r="E68" s="3" t="s">
        <v>8</v>
      </c>
      <c r="H68" s="2">
        <f t="shared" si="9"/>
        <v>45</v>
      </c>
      <c r="I68">
        <f t="shared" si="10"/>
        <v>7</v>
      </c>
      <c r="K68" s="2"/>
    </row>
    <row r="69" spans="1:11" x14ac:dyDescent="0.2">
      <c r="A69">
        <f t="shared" ref="A69:A132" si="11">+A68+1</f>
        <v>67</v>
      </c>
      <c r="B69" s="1">
        <v>30198</v>
      </c>
      <c r="C69" s="1">
        <v>40546</v>
      </c>
      <c r="D69" s="2">
        <v>92785.8</v>
      </c>
      <c r="E69" s="3" t="s">
        <v>11</v>
      </c>
      <c r="H69" s="2">
        <f t="shared" si="9"/>
        <v>35</v>
      </c>
      <c r="I69">
        <f t="shared" si="10"/>
        <v>6</v>
      </c>
      <c r="K69" s="2"/>
    </row>
    <row r="70" spans="1:11" x14ac:dyDescent="0.2">
      <c r="A70">
        <f t="shared" si="11"/>
        <v>68</v>
      </c>
      <c r="B70" s="1">
        <v>31213</v>
      </c>
      <c r="C70" s="1">
        <v>42887</v>
      </c>
      <c r="D70" s="2">
        <v>35000.100000000006</v>
      </c>
      <c r="E70" s="3" t="s">
        <v>7</v>
      </c>
      <c r="H70" s="2">
        <f t="shared" si="9"/>
        <v>32</v>
      </c>
      <c r="I70">
        <f t="shared" si="10"/>
        <v>0</v>
      </c>
      <c r="K70" s="2"/>
    </row>
    <row r="71" spans="1:11" x14ac:dyDescent="0.2">
      <c r="A71">
        <f t="shared" si="11"/>
        <v>69</v>
      </c>
      <c r="B71" s="1">
        <v>30933</v>
      </c>
      <c r="C71" s="1">
        <v>39825</v>
      </c>
      <c r="D71" s="2">
        <v>41028.299999999996</v>
      </c>
      <c r="E71" s="3" t="s">
        <v>9</v>
      </c>
      <c r="H71" s="2">
        <f t="shared" si="9"/>
        <v>33</v>
      </c>
      <c r="I71">
        <f t="shared" si="10"/>
        <v>8</v>
      </c>
      <c r="K71" s="2"/>
    </row>
    <row r="72" spans="1:11" x14ac:dyDescent="0.2">
      <c r="A72">
        <f t="shared" si="11"/>
        <v>70</v>
      </c>
      <c r="B72" s="1">
        <v>24626</v>
      </c>
      <c r="C72" s="1">
        <v>40603</v>
      </c>
      <c r="D72" s="2">
        <v>30246.300000000003</v>
      </c>
      <c r="E72" s="3" t="s">
        <v>7</v>
      </c>
      <c r="H72" s="2">
        <f t="shared" si="9"/>
        <v>50</v>
      </c>
      <c r="I72">
        <f t="shared" si="10"/>
        <v>6</v>
      </c>
      <c r="K72" s="2"/>
    </row>
    <row r="73" spans="1:11" x14ac:dyDescent="0.2">
      <c r="A73">
        <f t="shared" si="11"/>
        <v>71</v>
      </c>
      <c r="B73" s="1">
        <v>30502</v>
      </c>
      <c r="C73" s="1">
        <v>40603</v>
      </c>
      <c r="D73" s="2">
        <v>30678.3</v>
      </c>
      <c r="E73" s="3" t="s">
        <v>7</v>
      </c>
      <c r="H73" s="2">
        <f t="shared" si="9"/>
        <v>34</v>
      </c>
      <c r="I73">
        <f t="shared" si="10"/>
        <v>6</v>
      </c>
      <c r="K73" s="2"/>
    </row>
    <row r="74" spans="1:11" x14ac:dyDescent="0.2">
      <c r="A74">
        <f t="shared" si="11"/>
        <v>72</v>
      </c>
      <c r="B74" s="1">
        <v>28176</v>
      </c>
      <c r="C74" s="1">
        <v>40634</v>
      </c>
      <c r="D74" s="2">
        <v>25970.399999999998</v>
      </c>
      <c r="E74" s="3" t="s">
        <v>8</v>
      </c>
      <c r="H74" s="2">
        <f t="shared" si="9"/>
        <v>40</v>
      </c>
      <c r="I74">
        <f t="shared" si="10"/>
        <v>6</v>
      </c>
    </row>
    <row r="75" spans="1:11" x14ac:dyDescent="0.2">
      <c r="A75">
        <f t="shared" si="11"/>
        <v>73</v>
      </c>
      <c r="B75" s="1">
        <v>31346</v>
      </c>
      <c r="C75" s="1">
        <v>40664</v>
      </c>
      <c r="D75" s="2">
        <v>56718.9</v>
      </c>
      <c r="E75" s="3" t="s">
        <v>9</v>
      </c>
      <c r="H75" s="2">
        <f t="shared" si="9"/>
        <v>32</v>
      </c>
      <c r="I75">
        <f t="shared" si="10"/>
        <v>6</v>
      </c>
    </row>
    <row r="76" spans="1:11" x14ac:dyDescent="0.2">
      <c r="A76">
        <f t="shared" si="11"/>
        <v>74</v>
      </c>
      <c r="B76" s="1">
        <v>27102</v>
      </c>
      <c r="C76" s="1">
        <v>40728</v>
      </c>
      <c r="D76" s="2">
        <v>113175</v>
      </c>
      <c r="E76" s="3" t="s">
        <v>11</v>
      </c>
      <c r="H76" s="2">
        <f t="shared" si="9"/>
        <v>43</v>
      </c>
      <c r="I76">
        <f t="shared" si="10"/>
        <v>6</v>
      </c>
    </row>
    <row r="77" spans="1:11" x14ac:dyDescent="0.2">
      <c r="A77">
        <f t="shared" si="11"/>
        <v>75</v>
      </c>
      <c r="B77" s="1">
        <v>32259</v>
      </c>
      <c r="C77" s="1">
        <v>40742</v>
      </c>
      <c r="D77" s="2">
        <v>46554.899999999994</v>
      </c>
      <c r="E77" s="3" t="s">
        <v>9</v>
      </c>
      <c r="H77" s="2">
        <f t="shared" si="9"/>
        <v>29</v>
      </c>
      <c r="I77">
        <f t="shared" si="10"/>
        <v>6</v>
      </c>
    </row>
    <row r="78" spans="1:11" x14ac:dyDescent="0.2">
      <c r="A78">
        <f t="shared" si="11"/>
        <v>76</v>
      </c>
      <c r="B78" s="1">
        <v>30278</v>
      </c>
      <c r="C78" s="1">
        <v>40820</v>
      </c>
      <c r="D78" s="2">
        <v>35907.9</v>
      </c>
      <c r="E78" s="3" t="s">
        <v>9</v>
      </c>
      <c r="H78" s="2">
        <f t="shared" si="9"/>
        <v>35</v>
      </c>
      <c r="I78">
        <f t="shared" si="10"/>
        <v>6</v>
      </c>
    </row>
    <row r="79" spans="1:11" x14ac:dyDescent="0.2">
      <c r="A79">
        <f t="shared" si="11"/>
        <v>77</v>
      </c>
      <c r="B79" s="1">
        <v>30474</v>
      </c>
      <c r="C79" s="1">
        <v>40931</v>
      </c>
      <c r="D79" s="2">
        <v>40408.800000000003</v>
      </c>
      <c r="E79" s="3" t="s">
        <v>9</v>
      </c>
      <c r="H79" s="2">
        <f t="shared" si="9"/>
        <v>34</v>
      </c>
      <c r="I79">
        <f t="shared" si="10"/>
        <v>5</v>
      </c>
    </row>
    <row r="80" spans="1:11" x14ac:dyDescent="0.2">
      <c r="A80">
        <f t="shared" si="11"/>
        <v>78</v>
      </c>
      <c r="B80" s="1">
        <v>32639</v>
      </c>
      <c r="C80" s="1">
        <v>40975</v>
      </c>
      <c r="D80" s="2">
        <v>35822.1</v>
      </c>
      <c r="E80" s="3" t="s">
        <v>9</v>
      </c>
      <c r="H80" s="2">
        <f t="shared" si="9"/>
        <v>28</v>
      </c>
      <c r="I80">
        <f t="shared" si="10"/>
        <v>5</v>
      </c>
    </row>
    <row r="81" spans="1:9" x14ac:dyDescent="0.2">
      <c r="A81">
        <f t="shared" si="11"/>
        <v>79</v>
      </c>
      <c r="B81" s="1">
        <v>23903</v>
      </c>
      <c r="C81" s="1">
        <v>32881</v>
      </c>
      <c r="D81" s="2">
        <v>97877.4</v>
      </c>
      <c r="E81" s="3" t="s">
        <v>11</v>
      </c>
      <c r="H81" s="2">
        <f t="shared" si="9"/>
        <v>52</v>
      </c>
      <c r="I81">
        <f t="shared" si="10"/>
        <v>27</v>
      </c>
    </row>
    <row r="82" spans="1:9" x14ac:dyDescent="0.2">
      <c r="A82">
        <f t="shared" si="11"/>
        <v>80</v>
      </c>
      <c r="B82" s="1">
        <v>29642</v>
      </c>
      <c r="C82" s="1">
        <v>41065</v>
      </c>
      <c r="D82" s="2">
        <v>39196.5</v>
      </c>
      <c r="E82" s="3" t="s">
        <v>7</v>
      </c>
      <c r="H82" s="2">
        <f t="shared" si="9"/>
        <v>36</v>
      </c>
      <c r="I82">
        <f t="shared" si="10"/>
        <v>5</v>
      </c>
    </row>
    <row r="83" spans="1:9" x14ac:dyDescent="0.2">
      <c r="A83">
        <f t="shared" si="11"/>
        <v>81</v>
      </c>
      <c r="B83" s="1">
        <v>30035</v>
      </c>
      <c r="C83" s="1">
        <v>41073</v>
      </c>
      <c r="D83" s="2">
        <v>37470.9</v>
      </c>
      <c r="E83" s="3" t="s">
        <v>9</v>
      </c>
      <c r="H83" s="2">
        <f t="shared" si="9"/>
        <v>35</v>
      </c>
      <c r="I83">
        <f t="shared" si="10"/>
        <v>5</v>
      </c>
    </row>
    <row r="84" spans="1:9" x14ac:dyDescent="0.2">
      <c r="A84">
        <f t="shared" si="11"/>
        <v>82</v>
      </c>
      <c r="B84" s="1">
        <v>28999</v>
      </c>
      <c r="C84" s="1">
        <v>41088</v>
      </c>
      <c r="D84" s="2">
        <v>36563.1</v>
      </c>
      <c r="E84" s="3" t="s">
        <v>7</v>
      </c>
      <c r="H84" s="2">
        <f t="shared" si="9"/>
        <v>38</v>
      </c>
      <c r="I84">
        <f t="shared" si="10"/>
        <v>5</v>
      </c>
    </row>
    <row r="85" spans="1:9" x14ac:dyDescent="0.2">
      <c r="A85">
        <f t="shared" si="11"/>
        <v>83</v>
      </c>
      <c r="B85" s="1">
        <v>31637</v>
      </c>
      <c r="C85" s="1">
        <v>41155</v>
      </c>
      <c r="D85" s="2">
        <v>37499.1</v>
      </c>
      <c r="E85" s="3" t="s">
        <v>9</v>
      </c>
      <c r="H85" s="2">
        <f t="shared" si="9"/>
        <v>31</v>
      </c>
      <c r="I85">
        <f t="shared" si="10"/>
        <v>5</v>
      </c>
    </row>
    <row r="86" spans="1:9" x14ac:dyDescent="0.2">
      <c r="A86">
        <f t="shared" si="11"/>
        <v>84</v>
      </c>
      <c r="B86" s="1">
        <v>30592</v>
      </c>
      <c r="C86" s="1">
        <v>41155</v>
      </c>
      <c r="D86" s="2">
        <v>62172.899999999994</v>
      </c>
      <c r="E86" s="3" t="s">
        <v>11</v>
      </c>
      <c r="H86" s="2">
        <f t="shared" si="9"/>
        <v>34</v>
      </c>
      <c r="I86">
        <f t="shared" si="10"/>
        <v>5</v>
      </c>
    </row>
    <row r="87" spans="1:9" x14ac:dyDescent="0.2">
      <c r="A87">
        <f t="shared" si="11"/>
        <v>85</v>
      </c>
      <c r="B87" s="1">
        <v>31080</v>
      </c>
      <c r="C87" s="1">
        <v>41162</v>
      </c>
      <c r="D87" s="2">
        <v>43496.4</v>
      </c>
      <c r="E87" s="3" t="s">
        <v>9</v>
      </c>
      <c r="H87" s="2">
        <f t="shared" si="9"/>
        <v>32</v>
      </c>
      <c r="I87">
        <f t="shared" si="10"/>
        <v>5</v>
      </c>
    </row>
    <row r="88" spans="1:9" x14ac:dyDescent="0.2">
      <c r="A88">
        <f t="shared" si="11"/>
        <v>86</v>
      </c>
      <c r="B88" s="1">
        <v>32776</v>
      </c>
      <c r="C88" s="1">
        <v>41162</v>
      </c>
      <c r="D88" s="2">
        <v>34082.399999999994</v>
      </c>
      <c r="E88" s="3" t="s">
        <v>9</v>
      </c>
      <c r="H88" s="2">
        <f t="shared" si="9"/>
        <v>28</v>
      </c>
      <c r="I88">
        <f t="shared" si="10"/>
        <v>5</v>
      </c>
    </row>
    <row r="89" spans="1:9" x14ac:dyDescent="0.2">
      <c r="A89">
        <f t="shared" si="11"/>
        <v>87</v>
      </c>
      <c r="B89" s="1">
        <v>29603</v>
      </c>
      <c r="C89" s="1">
        <v>41183</v>
      </c>
      <c r="D89" s="2">
        <v>34384.200000000004</v>
      </c>
      <c r="E89" s="3" t="s">
        <v>9</v>
      </c>
      <c r="H89" s="2">
        <f t="shared" si="9"/>
        <v>36</v>
      </c>
      <c r="I89">
        <f t="shared" si="10"/>
        <v>5</v>
      </c>
    </row>
    <row r="90" spans="1:9" x14ac:dyDescent="0.2">
      <c r="A90">
        <f t="shared" si="11"/>
        <v>88</v>
      </c>
      <c r="B90" s="1">
        <v>26845</v>
      </c>
      <c r="C90" s="1">
        <v>41197</v>
      </c>
      <c r="D90" s="2">
        <v>29784.9</v>
      </c>
      <c r="E90" s="3" t="s">
        <v>8</v>
      </c>
      <c r="H90" s="2">
        <f t="shared" si="9"/>
        <v>44</v>
      </c>
      <c r="I90">
        <f t="shared" si="10"/>
        <v>5</v>
      </c>
    </row>
    <row r="91" spans="1:9" x14ac:dyDescent="0.2">
      <c r="A91">
        <f t="shared" si="11"/>
        <v>89</v>
      </c>
      <c r="B91" s="1">
        <v>30518</v>
      </c>
      <c r="C91" s="1">
        <v>41211</v>
      </c>
      <c r="D91" s="2">
        <v>36123.599999999999</v>
      </c>
      <c r="E91" s="3" t="s">
        <v>9</v>
      </c>
      <c r="H91" s="2">
        <f t="shared" si="9"/>
        <v>34</v>
      </c>
      <c r="I91">
        <f t="shared" si="10"/>
        <v>5</v>
      </c>
    </row>
    <row r="92" spans="1:9" x14ac:dyDescent="0.2">
      <c r="A92">
        <f t="shared" si="11"/>
        <v>90</v>
      </c>
      <c r="B92" s="1">
        <v>31824</v>
      </c>
      <c r="C92" s="1">
        <v>41241</v>
      </c>
      <c r="D92" s="2">
        <v>35751</v>
      </c>
      <c r="E92" s="3" t="s">
        <v>9</v>
      </c>
      <c r="H92" s="2">
        <f t="shared" si="9"/>
        <v>30</v>
      </c>
      <c r="I92">
        <f t="shared" si="10"/>
        <v>5</v>
      </c>
    </row>
    <row r="93" spans="1:9" x14ac:dyDescent="0.2">
      <c r="A93">
        <f t="shared" si="11"/>
        <v>91</v>
      </c>
      <c r="B93" s="1">
        <v>29571</v>
      </c>
      <c r="C93" s="1">
        <v>41281</v>
      </c>
      <c r="D93" s="2">
        <v>34562.699999999997</v>
      </c>
      <c r="E93" s="3" t="s">
        <v>9</v>
      </c>
      <c r="H93" s="2">
        <f t="shared" si="9"/>
        <v>37</v>
      </c>
      <c r="I93">
        <f t="shared" si="10"/>
        <v>4</v>
      </c>
    </row>
    <row r="94" spans="1:9" x14ac:dyDescent="0.2">
      <c r="A94">
        <f t="shared" si="11"/>
        <v>92</v>
      </c>
      <c r="B94" s="1">
        <v>28861</v>
      </c>
      <c r="C94" s="1">
        <v>41260</v>
      </c>
      <c r="D94" s="2">
        <v>34861.5</v>
      </c>
      <c r="E94" s="3" t="s">
        <v>9</v>
      </c>
      <c r="H94" s="2">
        <f t="shared" si="9"/>
        <v>38</v>
      </c>
      <c r="I94">
        <f t="shared" si="10"/>
        <v>5</v>
      </c>
    </row>
    <row r="95" spans="1:9" x14ac:dyDescent="0.2">
      <c r="A95">
        <f t="shared" si="11"/>
        <v>93</v>
      </c>
      <c r="B95" s="1">
        <v>30687</v>
      </c>
      <c r="C95" s="1">
        <v>41295</v>
      </c>
      <c r="D95" s="2">
        <v>31222.799999999999</v>
      </c>
      <c r="E95" s="3" t="s">
        <v>8</v>
      </c>
      <c r="H95" s="2">
        <f t="shared" si="9"/>
        <v>33</v>
      </c>
      <c r="I95">
        <f t="shared" si="10"/>
        <v>4</v>
      </c>
    </row>
    <row r="96" spans="1:9" x14ac:dyDescent="0.2">
      <c r="A96">
        <f t="shared" si="11"/>
        <v>94</v>
      </c>
      <c r="B96" s="1">
        <v>32959</v>
      </c>
      <c r="C96" s="1">
        <v>41316</v>
      </c>
      <c r="D96" s="2">
        <v>23433.3</v>
      </c>
      <c r="E96" s="3" t="s">
        <v>7</v>
      </c>
      <c r="H96" s="2">
        <f t="shared" si="9"/>
        <v>27</v>
      </c>
      <c r="I96">
        <f t="shared" si="10"/>
        <v>4</v>
      </c>
    </row>
    <row r="97" spans="1:9" x14ac:dyDescent="0.2">
      <c r="A97">
        <f t="shared" si="11"/>
        <v>95</v>
      </c>
      <c r="B97" s="1">
        <v>25792</v>
      </c>
      <c r="C97" s="1">
        <v>41330</v>
      </c>
      <c r="D97" s="2">
        <v>35051.700000000004</v>
      </c>
      <c r="E97" s="3" t="s">
        <v>8</v>
      </c>
      <c r="H97" s="2">
        <f t="shared" si="9"/>
        <v>47</v>
      </c>
      <c r="I97">
        <f t="shared" si="10"/>
        <v>4</v>
      </c>
    </row>
    <row r="98" spans="1:9" x14ac:dyDescent="0.2">
      <c r="A98">
        <f t="shared" si="11"/>
        <v>96</v>
      </c>
      <c r="B98" s="1">
        <v>27158</v>
      </c>
      <c r="C98" s="1">
        <v>41344</v>
      </c>
      <c r="D98" s="2">
        <v>175249.5</v>
      </c>
      <c r="E98" s="3" t="s">
        <v>13</v>
      </c>
      <c r="H98" s="2">
        <f t="shared" si="9"/>
        <v>43</v>
      </c>
      <c r="I98">
        <f t="shared" si="10"/>
        <v>4</v>
      </c>
    </row>
    <row r="99" spans="1:9" x14ac:dyDescent="0.2">
      <c r="A99">
        <f t="shared" si="11"/>
        <v>97</v>
      </c>
      <c r="B99" s="1">
        <v>24333</v>
      </c>
      <c r="C99" s="1">
        <v>41345</v>
      </c>
      <c r="D99" s="2">
        <v>43620.3</v>
      </c>
      <c r="E99" s="3" t="s">
        <v>10</v>
      </c>
      <c r="H99" s="2">
        <f t="shared" ref="H99:H130" si="12">YEAR($H$1)-YEAR(B99)</f>
        <v>51</v>
      </c>
      <c r="I99">
        <f t="shared" ref="I99:I130" si="13">YEAR($H$1) - YEAR(C99)</f>
        <v>4</v>
      </c>
    </row>
    <row r="100" spans="1:9" x14ac:dyDescent="0.2">
      <c r="A100">
        <f t="shared" si="11"/>
        <v>98</v>
      </c>
      <c r="B100" s="1">
        <v>31053</v>
      </c>
      <c r="C100" s="1">
        <v>41372</v>
      </c>
      <c r="D100" s="2">
        <v>30905.100000000002</v>
      </c>
      <c r="E100" s="3" t="s">
        <v>8</v>
      </c>
      <c r="H100" s="2">
        <f t="shared" si="12"/>
        <v>32</v>
      </c>
      <c r="I100">
        <f t="shared" si="13"/>
        <v>4</v>
      </c>
    </row>
    <row r="101" spans="1:9" x14ac:dyDescent="0.2">
      <c r="A101">
        <f t="shared" si="11"/>
        <v>99</v>
      </c>
      <c r="B101" s="1">
        <v>24851</v>
      </c>
      <c r="C101" s="1">
        <v>41376</v>
      </c>
      <c r="D101" s="2">
        <v>41257.5</v>
      </c>
      <c r="E101" s="3" t="s">
        <v>8</v>
      </c>
      <c r="H101" s="2">
        <f t="shared" si="12"/>
        <v>49</v>
      </c>
      <c r="I101">
        <f t="shared" si="13"/>
        <v>4</v>
      </c>
    </row>
    <row r="102" spans="1:9" x14ac:dyDescent="0.2">
      <c r="A102">
        <f t="shared" si="11"/>
        <v>100</v>
      </c>
      <c r="B102" s="1">
        <v>26369</v>
      </c>
      <c r="C102" s="1">
        <v>41414</v>
      </c>
      <c r="D102" s="2">
        <v>25557.899999999998</v>
      </c>
      <c r="E102" s="3" t="s">
        <v>8</v>
      </c>
      <c r="H102" s="2">
        <f t="shared" si="12"/>
        <v>45</v>
      </c>
      <c r="I102">
        <f t="shared" si="13"/>
        <v>4</v>
      </c>
    </row>
    <row r="103" spans="1:9" x14ac:dyDescent="0.2">
      <c r="A103">
        <f t="shared" si="11"/>
        <v>101</v>
      </c>
      <c r="B103" s="1">
        <v>25796</v>
      </c>
      <c r="C103" s="1">
        <v>41428</v>
      </c>
      <c r="D103" s="2">
        <v>76620.900000000009</v>
      </c>
      <c r="E103" s="3" t="s">
        <v>11</v>
      </c>
      <c r="H103" s="2">
        <f t="shared" si="12"/>
        <v>47</v>
      </c>
      <c r="I103">
        <f t="shared" si="13"/>
        <v>4</v>
      </c>
    </row>
    <row r="104" spans="1:9" x14ac:dyDescent="0.2">
      <c r="A104">
        <f t="shared" si="11"/>
        <v>102</v>
      </c>
      <c r="B104" s="1">
        <v>32311</v>
      </c>
      <c r="C104" s="1">
        <v>41456</v>
      </c>
      <c r="D104" s="2">
        <v>24669.3</v>
      </c>
      <c r="E104" s="3" t="s">
        <v>7</v>
      </c>
      <c r="H104" s="2">
        <f t="shared" si="12"/>
        <v>29</v>
      </c>
      <c r="I104">
        <f t="shared" si="13"/>
        <v>4</v>
      </c>
    </row>
    <row r="105" spans="1:9" x14ac:dyDescent="0.2">
      <c r="A105">
        <f t="shared" si="11"/>
        <v>103</v>
      </c>
      <c r="B105" s="1">
        <v>32633</v>
      </c>
      <c r="C105" s="1">
        <v>41458</v>
      </c>
      <c r="D105" s="2">
        <v>22976.400000000001</v>
      </c>
      <c r="E105" s="3" t="s">
        <v>6</v>
      </c>
      <c r="H105" s="2">
        <f t="shared" si="12"/>
        <v>28</v>
      </c>
      <c r="I105">
        <f t="shared" si="13"/>
        <v>4</v>
      </c>
    </row>
    <row r="106" spans="1:9" x14ac:dyDescent="0.2">
      <c r="A106">
        <f t="shared" si="11"/>
        <v>104</v>
      </c>
      <c r="B106" s="1">
        <v>23442</v>
      </c>
      <c r="C106" s="1">
        <v>41487</v>
      </c>
      <c r="D106" s="2">
        <v>60152.399999999994</v>
      </c>
      <c r="E106" s="3" t="s">
        <v>12</v>
      </c>
      <c r="H106" s="2">
        <f t="shared" si="12"/>
        <v>53</v>
      </c>
      <c r="I106">
        <f t="shared" si="13"/>
        <v>4</v>
      </c>
    </row>
    <row r="107" spans="1:9" x14ac:dyDescent="0.2">
      <c r="A107">
        <f t="shared" si="11"/>
        <v>105</v>
      </c>
      <c r="B107" s="1">
        <v>24317</v>
      </c>
      <c r="C107" s="1">
        <v>35732</v>
      </c>
      <c r="D107" s="2">
        <v>51940.5</v>
      </c>
      <c r="E107" s="3" t="s">
        <v>7</v>
      </c>
      <c r="H107" s="2">
        <f t="shared" si="12"/>
        <v>51</v>
      </c>
      <c r="I107">
        <f t="shared" si="13"/>
        <v>20</v>
      </c>
    </row>
    <row r="108" spans="1:9" x14ac:dyDescent="0.2">
      <c r="A108">
        <f t="shared" si="11"/>
        <v>106</v>
      </c>
      <c r="B108" s="1">
        <v>23820</v>
      </c>
      <c r="C108" s="1">
        <v>32118</v>
      </c>
      <c r="D108" s="2">
        <v>40990.199999999997</v>
      </c>
      <c r="E108" s="3" t="s">
        <v>7</v>
      </c>
      <c r="H108" s="2">
        <f t="shared" si="12"/>
        <v>52</v>
      </c>
      <c r="I108">
        <f t="shared" si="13"/>
        <v>30</v>
      </c>
    </row>
    <row r="109" spans="1:9" x14ac:dyDescent="0.2">
      <c r="A109">
        <f t="shared" si="11"/>
        <v>107</v>
      </c>
      <c r="B109" s="1">
        <v>27228</v>
      </c>
      <c r="C109" s="1">
        <v>41699</v>
      </c>
      <c r="D109" s="2">
        <v>36851.700000000004</v>
      </c>
      <c r="E109" s="3" t="s">
        <v>10</v>
      </c>
      <c r="H109" s="2">
        <f t="shared" si="12"/>
        <v>43</v>
      </c>
      <c r="I109">
        <f t="shared" si="13"/>
        <v>3</v>
      </c>
    </row>
    <row r="110" spans="1:9" x14ac:dyDescent="0.2">
      <c r="A110">
        <f t="shared" si="11"/>
        <v>108</v>
      </c>
      <c r="B110" s="1">
        <v>33234</v>
      </c>
      <c r="C110" s="1">
        <v>41717</v>
      </c>
      <c r="D110" s="2">
        <v>26059.5</v>
      </c>
      <c r="E110" s="3" t="s">
        <v>7</v>
      </c>
      <c r="H110" s="2">
        <f t="shared" si="12"/>
        <v>27</v>
      </c>
      <c r="I110">
        <f t="shared" si="13"/>
        <v>3</v>
      </c>
    </row>
    <row r="111" spans="1:9" x14ac:dyDescent="0.2">
      <c r="A111">
        <f t="shared" si="11"/>
        <v>109</v>
      </c>
      <c r="B111" s="1">
        <v>30023</v>
      </c>
      <c r="C111" s="1">
        <v>41717</v>
      </c>
      <c r="D111" s="2">
        <v>29721</v>
      </c>
      <c r="E111" s="3" t="s">
        <v>9</v>
      </c>
      <c r="H111" s="2">
        <f t="shared" si="12"/>
        <v>35</v>
      </c>
      <c r="I111">
        <f t="shared" si="13"/>
        <v>3</v>
      </c>
    </row>
    <row r="112" spans="1:9" x14ac:dyDescent="0.2">
      <c r="A112">
        <f t="shared" si="11"/>
        <v>110</v>
      </c>
      <c r="B112" s="1">
        <v>30487</v>
      </c>
      <c r="C112" s="1">
        <v>41745</v>
      </c>
      <c r="D112" s="2">
        <v>25122.6</v>
      </c>
      <c r="E112" s="3" t="s">
        <v>7</v>
      </c>
      <c r="H112" s="2">
        <f t="shared" si="12"/>
        <v>34</v>
      </c>
      <c r="I112">
        <f t="shared" si="13"/>
        <v>3</v>
      </c>
    </row>
    <row r="113" spans="1:9" x14ac:dyDescent="0.2">
      <c r="A113">
        <f t="shared" si="11"/>
        <v>111</v>
      </c>
      <c r="B113" s="1">
        <v>28110</v>
      </c>
      <c r="C113" s="1">
        <v>38442</v>
      </c>
      <c r="D113" s="2">
        <v>56309.1</v>
      </c>
      <c r="E113" s="3" t="s">
        <v>9</v>
      </c>
      <c r="H113" s="2">
        <f t="shared" si="12"/>
        <v>41</v>
      </c>
      <c r="I113">
        <f t="shared" si="13"/>
        <v>12</v>
      </c>
    </row>
    <row r="114" spans="1:9" x14ac:dyDescent="0.2">
      <c r="A114">
        <f t="shared" si="11"/>
        <v>112</v>
      </c>
      <c r="B114" s="1">
        <v>25279</v>
      </c>
      <c r="C114" s="1">
        <v>41750</v>
      </c>
      <c r="D114" s="2">
        <v>128593.8</v>
      </c>
      <c r="E114" s="3" t="s">
        <v>11</v>
      </c>
      <c r="H114" s="2">
        <f t="shared" si="12"/>
        <v>48</v>
      </c>
      <c r="I114">
        <f t="shared" si="13"/>
        <v>3</v>
      </c>
    </row>
    <row r="115" spans="1:9" x14ac:dyDescent="0.2">
      <c r="A115">
        <f t="shared" si="11"/>
        <v>113</v>
      </c>
      <c r="B115" s="1">
        <v>32609</v>
      </c>
      <c r="C115" s="1">
        <v>41834</v>
      </c>
      <c r="D115" s="2">
        <v>50905.799999999996</v>
      </c>
      <c r="E115" s="3" t="s">
        <v>9</v>
      </c>
      <c r="H115" s="2">
        <f t="shared" si="12"/>
        <v>28</v>
      </c>
      <c r="I115">
        <f t="shared" si="13"/>
        <v>3</v>
      </c>
    </row>
    <row r="116" spans="1:9" x14ac:dyDescent="0.2">
      <c r="A116">
        <f t="shared" si="11"/>
        <v>114</v>
      </c>
      <c r="B116" s="1">
        <v>29285</v>
      </c>
      <c r="C116" s="1">
        <v>41835</v>
      </c>
      <c r="D116" s="2">
        <v>32373.599999999999</v>
      </c>
      <c r="E116" s="3" t="s">
        <v>8</v>
      </c>
      <c r="H116" s="2">
        <f t="shared" si="12"/>
        <v>37</v>
      </c>
      <c r="I116">
        <f t="shared" si="13"/>
        <v>3</v>
      </c>
    </row>
    <row r="117" spans="1:9" x14ac:dyDescent="0.2">
      <c r="A117">
        <f t="shared" si="11"/>
        <v>115</v>
      </c>
      <c r="B117" s="1">
        <v>28108</v>
      </c>
      <c r="C117" s="1">
        <v>41841</v>
      </c>
      <c r="D117" s="2">
        <v>32044.800000000003</v>
      </c>
      <c r="E117" s="3" t="s">
        <v>8</v>
      </c>
      <c r="H117" s="2">
        <f t="shared" si="12"/>
        <v>41</v>
      </c>
      <c r="I117">
        <f t="shared" si="13"/>
        <v>3</v>
      </c>
    </row>
    <row r="118" spans="1:9" x14ac:dyDescent="0.2">
      <c r="A118">
        <f t="shared" si="11"/>
        <v>116</v>
      </c>
      <c r="B118" s="1">
        <v>27759</v>
      </c>
      <c r="C118" s="1">
        <v>41849</v>
      </c>
      <c r="D118" s="2">
        <v>263222.7</v>
      </c>
      <c r="E118" s="3" t="s">
        <v>14</v>
      </c>
      <c r="H118" s="2">
        <f t="shared" si="12"/>
        <v>42</v>
      </c>
      <c r="I118">
        <f t="shared" si="13"/>
        <v>3</v>
      </c>
    </row>
    <row r="119" spans="1:9" x14ac:dyDescent="0.2">
      <c r="A119">
        <f t="shared" si="11"/>
        <v>117</v>
      </c>
      <c r="B119" s="1">
        <v>31661</v>
      </c>
      <c r="C119" s="1">
        <v>41852</v>
      </c>
      <c r="D119" s="2">
        <v>35650.199999999997</v>
      </c>
      <c r="E119" s="3" t="s">
        <v>9</v>
      </c>
      <c r="H119" s="2">
        <f t="shared" si="12"/>
        <v>31</v>
      </c>
      <c r="I119">
        <f t="shared" si="13"/>
        <v>3</v>
      </c>
    </row>
    <row r="120" spans="1:9" x14ac:dyDescent="0.2">
      <c r="A120">
        <f t="shared" si="11"/>
        <v>118</v>
      </c>
      <c r="B120" s="1">
        <v>29108</v>
      </c>
      <c r="C120" s="1">
        <v>41974</v>
      </c>
      <c r="D120" s="2">
        <v>151731.29999999999</v>
      </c>
      <c r="E120" s="3" t="s">
        <v>13</v>
      </c>
      <c r="H120" s="2">
        <f t="shared" si="12"/>
        <v>38</v>
      </c>
      <c r="I120">
        <f t="shared" si="13"/>
        <v>3</v>
      </c>
    </row>
    <row r="121" spans="1:9" x14ac:dyDescent="0.2">
      <c r="A121">
        <f t="shared" si="11"/>
        <v>119</v>
      </c>
      <c r="B121" s="1">
        <v>31218</v>
      </c>
      <c r="C121" s="1">
        <v>42048</v>
      </c>
      <c r="D121" s="2">
        <v>29524.2</v>
      </c>
      <c r="E121" s="3" t="s">
        <v>7</v>
      </c>
      <c r="H121" s="2">
        <f t="shared" si="12"/>
        <v>32</v>
      </c>
      <c r="I121">
        <f t="shared" si="13"/>
        <v>2</v>
      </c>
    </row>
    <row r="122" spans="1:9" x14ac:dyDescent="0.2">
      <c r="A122">
        <f t="shared" si="11"/>
        <v>120</v>
      </c>
      <c r="B122" s="1">
        <v>29917</v>
      </c>
      <c r="C122" s="1">
        <v>42052</v>
      </c>
      <c r="D122" s="2">
        <v>127306.5</v>
      </c>
      <c r="E122" s="3" t="s">
        <v>13</v>
      </c>
      <c r="H122" s="2">
        <f t="shared" si="12"/>
        <v>36</v>
      </c>
      <c r="I122">
        <f t="shared" si="13"/>
        <v>2</v>
      </c>
    </row>
    <row r="123" spans="1:9" x14ac:dyDescent="0.2">
      <c r="A123">
        <f t="shared" si="11"/>
        <v>121</v>
      </c>
      <c r="B123" s="1">
        <v>28556</v>
      </c>
      <c r="C123" s="1">
        <v>42076</v>
      </c>
      <c r="D123" s="2">
        <v>28197.3</v>
      </c>
      <c r="E123" s="3" t="s">
        <v>8</v>
      </c>
      <c r="H123" s="2">
        <f t="shared" si="12"/>
        <v>39</v>
      </c>
      <c r="I123">
        <f t="shared" si="13"/>
        <v>2</v>
      </c>
    </row>
    <row r="124" spans="1:9" x14ac:dyDescent="0.2">
      <c r="A124">
        <f t="shared" si="11"/>
        <v>122</v>
      </c>
      <c r="B124" s="1">
        <v>25959</v>
      </c>
      <c r="C124" s="1">
        <v>42076</v>
      </c>
      <c r="D124" s="2">
        <v>68600.7</v>
      </c>
      <c r="E124" s="3" t="s">
        <v>9</v>
      </c>
      <c r="H124" s="2">
        <f t="shared" si="12"/>
        <v>46</v>
      </c>
      <c r="I124">
        <f t="shared" si="13"/>
        <v>2</v>
      </c>
    </row>
    <row r="125" spans="1:9" x14ac:dyDescent="0.2">
      <c r="A125">
        <f t="shared" si="11"/>
        <v>123</v>
      </c>
      <c r="B125" s="1">
        <v>30233</v>
      </c>
      <c r="C125" s="1">
        <v>42076</v>
      </c>
      <c r="D125" s="2">
        <v>34128.9</v>
      </c>
      <c r="E125" s="3" t="s">
        <v>8</v>
      </c>
      <c r="H125" s="2">
        <f t="shared" si="12"/>
        <v>35</v>
      </c>
      <c r="I125">
        <f t="shared" si="13"/>
        <v>2</v>
      </c>
    </row>
    <row r="126" spans="1:9" x14ac:dyDescent="0.2">
      <c r="A126">
        <f t="shared" si="11"/>
        <v>124</v>
      </c>
      <c r="B126" s="1">
        <v>25256</v>
      </c>
      <c r="C126" s="1">
        <v>42121</v>
      </c>
      <c r="D126" s="2">
        <v>32008.5</v>
      </c>
      <c r="E126" s="3" t="s">
        <v>8</v>
      </c>
      <c r="H126" s="2">
        <f t="shared" si="12"/>
        <v>48</v>
      </c>
      <c r="I126">
        <f t="shared" si="13"/>
        <v>2</v>
      </c>
    </row>
    <row r="127" spans="1:9" x14ac:dyDescent="0.2">
      <c r="A127">
        <f t="shared" si="11"/>
        <v>125</v>
      </c>
      <c r="B127" s="1">
        <v>27528</v>
      </c>
      <c r="C127" s="1">
        <v>42142</v>
      </c>
      <c r="D127" s="2">
        <v>108559.5</v>
      </c>
      <c r="E127" s="3" t="s">
        <v>11</v>
      </c>
      <c r="H127" s="2">
        <f t="shared" si="12"/>
        <v>42</v>
      </c>
      <c r="I127">
        <f t="shared" si="13"/>
        <v>2</v>
      </c>
    </row>
    <row r="128" spans="1:9" x14ac:dyDescent="0.2">
      <c r="A128">
        <f t="shared" si="11"/>
        <v>126</v>
      </c>
      <c r="B128" s="1">
        <v>32441</v>
      </c>
      <c r="C128" s="1">
        <v>42156</v>
      </c>
      <c r="D128" s="2">
        <v>24932.400000000001</v>
      </c>
      <c r="E128" s="3" t="s">
        <v>6</v>
      </c>
      <c r="H128" s="2">
        <f t="shared" si="12"/>
        <v>29</v>
      </c>
      <c r="I128">
        <f t="shared" si="13"/>
        <v>2</v>
      </c>
    </row>
    <row r="129" spans="1:9" x14ac:dyDescent="0.2">
      <c r="A129">
        <f t="shared" si="11"/>
        <v>127</v>
      </c>
      <c r="B129" s="1">
        <v>31614</v>
      </c>
      <c r="C129" s="1">
        <v>42186</v>
      </c>
      <c r="D129" s="2">
        <v>87529.2</v>
      </c>
      <c r="E129" s="3" t="s">
        <v>9</v>
      </c>
      <c r="H129" s="2">
        <f t="shared" si="12"/>
        <v>31</v>
      </c>
      <c r="I129">
        <f t="shared" si="13"/>
        <v>2</v>
      </c>
    </row>
    <row r="130" spans="1:9" x14ac:dyDescent="0.2">
      <c r="A130">
        <f t="shared" si="11"/>
        <v>128</v>
      </c>
      <c r="B130" s="1">
        <v>25363</v>
      </c>
      <c r="C130" s="1">
        <v>42226</v>
      </c>
      <c r="D130" s="2">
        <v>37746.9</v>
      </c>
      <c r="E130" s="3" t="s">
        <v>8</v>
      </c>
      <c r="H130" s="2">
        <f t="shared" si="12"/>
        <v>48</v>
      </c>
      <c r="I130">
        <f t="shared" si="13"/>
        <v>2</v>
      </c>
    </row>
    <row r="131" spans="1:9" x14ac:dyDescent="0.2">
      <c r="A131">
        <f t="shared" si="11"/>
        <v>129</v>
      </c>
      <c r="B131" s="1">
        <v>24777</v>
      </c>
      <c r="C131" s="1">
        <v>42226</v>
      </c>
      <c r="D131" s="2">
        <v>37913.1</v>
      </c>
      <c r="E131" s="3" t="s">
        <v>8</v>
      </c>
      <c r="H131" s="2">
        <f t="shared" ref="H131:H166" si="14">YEAR($H$1)-YEAR(B131)</f>
        <v>50</v>
      </c>
      <c r="I131">
        <f t="shared" ref="I131:I166" si="15">YEAR($H$1) - YEAR(C131)</f>
        <v>2</v>
      </c>
    </row>
    <row r="132" spans="1:9" x14ac:dyDescent="0.2">
      <c r="A132">
        <f t="shared" si="11"/>
        <v>130</v>
      </c>
      <c r="B132" s="1">
        <v>26250</v>
      </c>
      <c r="C132" s="1">
        <v>42248</v>
      </c>
      <c r="D132" s="2">
        <v>95013.3</v>
      </c>
      <c r="E132" s="3" t="s">
        <v>9</v>
      </c>
      <c r="H132" s="2">
        <f t="shared" si="14"/>
        <v>46</v>
      </c>
      <c r="I132">
        <f t="shared" si="15"/>
        <v>2</v>
      </c>
    </row>
    <row r="133" spans="1:9" x14ac:dyDescent="0.2">
      <c r="A133">
        <f t="shared" ref="A133:A166" si="16">+A132+1</f>
        <v>131</v>
      </c>
      <c r="B133" s="1">
        <v>24363</v>
      </c>
      <c r="C133" s="1">
        <v>42305</v>
      </c>
      <c r="D133" s="2">
        <v>31729.200000000004</v>
      </c>
      <c r="E133" s="3" t="s">
        <v>8</v>
      </c>
      <c r="H133" s="2">
        <f t="shared" si="14"/>
        <v>51</v>
      </c>
      <c r="I133">
        <f t="shared" si="15"/>
        <v>2</v>
      </c>
    </row>
    <row r="134" spans="1:9" x14ac:dyDescent="0.2">
      <c r="A134">
        <f t="shared" si="16"/>
        <v>132</v>
      </c>
      <c r="B134" s="1">
        <v>24664</v>
      </c>
      <c r="C134" s="1">
        <v>42303</v>
      </c>
      <c r="D134" s="2">
        <v>114973.2</v>
      </c>
      <c r="E134" s="3" t="s">
        <v>11</v>
      </c>
      <c r="H134" s="2">
        <f t="shared" si="14"/>
        <v>50</v>
      </c>
      <c r="I134">
        <f t="shared" si="15"/>
        <v>2</v>
      </c>
    </row>
    <row r="135" spans="1:9" x14ac:dyDescent="0.2">
      <c r="A135">
        <f t="shared" si="16"/>
        <v>133</v>
      </c>
      <c r="B135" s="1">
        <v>26372</v>
      </c>
      <c r="C135" s="1">
        <v>38139</v>
      </c>
      <c r="D135" s="2">
        <v>21567.899999999998</v>
      </c>
      <c r="E135" s="3" t="s">
        <v>7</v>
      </c>
      <c r="H135" s="2">
        <f t="shared" si="14"/>
        <v>45</v>
      </c>
      <c r="I135">
        <f t="shared" si="15"/>
        <v>13</v>
      </c>
    </row>
    <row r="136" spans="1:9" x14ac:dyDescent="0.2">
      <c r="A136">
        <f t="shared" si="16"/>
        <v>134</v>
      </c>
      <c r="B136" s="1">
        <v>29109</v>
      </c>
      <c r="C136" s="1">
        <v>42318</v>
      </c>
      <c r="D136" s="2">
        <v>135694.5</v>
      </c>
      <c r="E136" s="3" t="s">
        <v>11</v>
      </c>
      <c r="H136" s="2">
        <f t="shared" si="14"/>
        <v>38</v>
      </c>
      <c r="I136">
        <f t="shared" si="15"/>
        <v>2</v>
      </c>
    </row>
    <row r="137" spans="1:9" x14ac:dyDescent="0.2">
      <c r="A137">
        <f t="shared" si="16"/>
        <v>135</v>
      </c>
      <c r="B137" s="1">
        <v>31700</v>
      </c>
      <c r="C137" s="1">
        <v>42317</v>
      </c>
      <c r="D137" s="2">
        <v>34377.9</v>
      </c>
      <c r="E137" s="3" t="s">
        <v>9</v>
      </c>
      <c r="H137" s="2">
        <f t="shared" si="14"/>
        <v>31</v>
      </c>
      <c r="I137">
        <f t="shared" si="15"/>
        <v>2</v>
      </c>
    </row>
    <row r="138" spans="1:9" x14ac:dyDescent="0.2">
      <c r="A138">
        <f t="shared" si="16"/>
        <v>136</v>
      </c>
      <c r="B138" s="1">
        <v>28648</v>
      </c>
      <c r="C138" s="1">
        <v>42325</v>
      </c>
      <c r="D138" s="2">
        <v>87529.2</v>
      </c>
      <c r="E138" s="3" t="s">
        <v>10</v>
      </c>
      <c r="H138" s="2">
        <f t="shared" si="14"/>
        <v>39</v>
      </c>
      <c r="I138">
        <f t="shared" si="15"/>
        <v>2</v>
      </c>
    </row>
    <row r="139" spans="1:9" x14ac:dyDescent="0.2">
      <c r="A139">
        <f t="shared" si="16"/>
        <v>137</v>
      </c>
      <c r="B139" s="1">
        <v>23182</v>
      </c>
      <c r="C139" s="1">
        <v>42353</v>
      </c>
      <c r="D139" s="2">
        <v>157561.5</v>
      </c>
      <c r="E139" s="3" t="s">
        <v>13</v>
      </c>
      <c r="H139" s="2">
        <f t="shared" si="14"/>
        <v>54</v>
      </c>
      <c r="I139">
        <f t="shared" si="15"/>
        <v>2</v>
      </c>
    </row>
    <row r="140" spans="1:9" x14ac:dyDescent="0.2">
      <c r="A140">
        <f t="shared" si="16"/>
        <v>138</v>
      </c>
      <c r="B140" s="1">
        <v>31622</v>
      </c>
      <c r="C140" s="1">
        <v>42380</v>
      </c>
      <c r="D140" s="2">
        <v>67989.899999999994</v>
      </c>
      <c r="E140" s="3" t="s">
        <v>9</v>
      </c>
      <c r="H140" s="2">
        <f t="shared" si="14"/>
        <v>31</v>
      </c>
      <c r="I140">
        <f t="shared" si="15"/>
        <v>1</v>
      </c>
    </row>
    <row r="141" spans="1:9" x14ac:dyDescent="0.2">
      <c r="A141">
        <f t="shared" si="16"/>
        <v>139</v>
      </c>
      <c r="B141" s="1">
        <v>27760</v>
      </c>
      <c r="C141" s="1">
        <v>41061</v>
      </c>
      <c r="D141" s="2">
        <v>39676.799999999996</v>
      </c>
      <c r="E141" s="3" t="s">
        <v>7</v>
      </c>
      <c r="H141" s="2">
        <f t="shared" si="14"/>
        <v>41</v>
      </c>
      <c r="I141">
        <f t="shared" si="15"/>
        <v>5</v>
      </c>
    </row>
    <row r="142" spans="1:9" x14ac:dyDescent="0.2">
      <c r="A142">
        <f t="shared" si="16"/>
        <v>140</v>
      </c>
      <c r="B142" s="1">
        <v>25799</v>
      </c>
      <c r="C142" s="1">
        <v>42401</v>
      </c>
      <c r="D142" s="2">
        <v>24938.399999999998</v>
      </c>
      <c r="E142" s="3" t="s">
        <v>8</v>
      </c>
      <c r="H142" s="2">
        <f t="shared" si="14"/>
        <v>47</v>
      </c>
      <c r="I142">
        <f t="shared" si="15"/>
        <v>1</v>
      </c>
    </row>
    <row r="143" spans="1:9" x14ac:dyDescent="0.2">
      <c r="A143">
        <f t="shared" si="16"/>
        <v>141</v>
      </c>
      <c r="B143" s="1">
        <v>32146</v>
      </c>
      <c r="C143" s="1">
        <v>42401</v>
      </c>
      <c r="D143" s="2">
        <v>20185.5</v>
      </c>
      <c r="E143" s="3" t="s">
        <v>6</v>
      </c>
      <c r="H143" s="2">
        <f t="shared" si="14"/>
        <v>29</v>
      </c>
      <c r="I143">
        <f t="shared" si="15"/>
        <v>1</v>
      </c>
    </row>
    <row r="144" spans="1:9" x14ac:dyDescent="0.2">
      <c r="A144">
        <f t="shared" si="16"/>
        <v>142</v>
      </c>
      <c r="B144" s="1">
        <v>28513</v>
      </c>
      <c r="C144" s="1">
        <v>40924</v>
      </c>
      <c r="D144" s="2">
        <v>26587.200000000001</v>
      </c>
      <c r="E144" s="3" t="s">
        <v>6</v>
      </c>
      <c r="H144" s="2">
        <f t="shared" si="14"/>
        <v>39</v>
      </c>
      <c r="I144">
        <f t="shared" si="15"/>
        <v>5</v>
      </c>
    </row>
    <row r="145" spans="1:9" x14ac:dyDescent="0.2">
      <c r="A145">
        <f t="shared" si="16"/>
        <v>143</v>
      </c>
      <c r="B145" s="1">
        <v>28676</v>
      </c>
      <c r="C145" s="1">
        <v>39661</v>
      </c>
      <c r="D145" s="2">
        <v>35327.399999999994</v>
      </c>
      <c r="E145" s="3" t="s">
        <v>7</v>
      </c>
      <c r="H145" s="2">
        <f t="shared" si="14"/>
        <v>39</v>
      </c>
      <c r="I145">
        <f t="shared" si="15"/>
        <v>9</v>
      </c>
    </row>
    <row r="146" spans="1:9" x14ac:dyDescent="0.2">
      <c r="A146">
        <f t="shared" si="16"/>
        <v>144</v>
      </c>
      <c r="B146" s="1">
        <v>27747</v>
      </c>
      <c r="C146" s="1">
        <v>39181</v>
      </c>
      <c r="D146" s="2">
        <v>97914.9</v>
      </c>
      <c r="E146" s="3" t="s">
        <v>11</v>
      </c>
      <c r="H146" s="2">
        <f t="shared" si="14"/>
        <v>42</v>
      </c>
      <c r="I146">
        <f t="shared" si="15"/>
        <v>10</v>
      </c>
    </row>
    <row r="147" spans="1:9" x14ac:dyDescent="0.2">
      <c r="A147">
        <f t="shared" si="16"/>
        <v>145</v>
      </c>
      <c r="B147" s="1">
        <v>33731</v>
      </c>
      <c r="C147" s="1">
        <v>42422</v>
      </c>
      <c r="D147" s="2">
        <v>23472</v>
      </c>
      <c r="E147" s="3" t="s">
        <v>7</v>
      </c>
      <c r="H147" s="2">
        <f t="shared" si="14"/>
        <v>25</v>
      </c>
      <c r="I147">
        <f t="shared" si="15"/>
        <v>1</v>
      </c>
    </row>
    <row r="148" spans="1:9" x14ac:dyDescent="0.2">
      <c r="A148">
        <f t="shared" si="16"/>
        <v>146</v>
      </c>
      <c r="B148" s="1">
        <v>32561</v>
      </c>
      <c r="C148" s="1">
        <v>42445</v>
      </c>
      <c r="D148" s="2">
        <v>26463.9</v>
      </c>
      <c r="E148" s="3" t="s">
        <v>7</v>
      </c>
      <c r="H148" s="2">
        <f t="shared" si="14"/>
        <v>28</v>
      </c>
      <c r="I148">
        <f t="shared" si="15"/>
        <v>1</v>
      </c>
    </row>
    <row r="149" spans="1:9" x14ac:dyDescent="0.2">
      <c r="A149">
        <f t="shared" si="16"/>
        <v>147</v>
      </c>
      <c r="B149" s="1">
        <v>24729</v>
      </c>
      <c r="C149" s="1">
        <v>42443</v>
      </c>
      <c r="D149" s="2">
        <v>27136.199999999997</v>
      </c>
      <c r="E149" s="3" t="s">
        <v>8</v>
      </c>
      <c r="H149" s="2">
        <f t="shared" si="14"/>
        <v>50</v>
      </c>
      <c r="I149">
        <f t="shared" si="15"/>
        <v>1</v>
      </c>
    </row>
    <row r="150" spans="1:9" x14ac:dyDescent="0.2">
      <c r="A150">
        <f t="shared" si="16"/>
        <v>148</v>
      </c>
      <c r="B150" s="1">
        <v>26939</v>
      </c>
      <c r="C150" s="1">
        <v>42443</v>
      </c>
      <c r="D150" s="2">
        <v>31380</v>
      </c>
      <c r="E150" s="3" t="s">
        <v>8</v>
      </c>
      <c r="H150" s="2">
        <f t="shared" si="14"/>
        <v>44</v>
      </c>
      <c r="I150">
        <f t="shared" si="15"/>
        <v>1</v>
      </c>
    </row>
    <row r="151" spans="1:9" x14ac:dyDescent="0.2">
      <c r="A151">
        <f t="shared" si="16"/>
        <v>149</v>
      </c>
      <c r="B151" s="1">
        <v>28572</v>
      </c>
      <c r="C151" s="1">
        <v>42464</v>
      </c>
      <c r="D151" s="2">
        <v>25104</v>
      </c>
      <c r="E151" s="3" t="s">
        <v>8</v>
      </c>
      <c r="H151" s="2">
        <f t="shared" si="14"/>
        <v>39</v>
      </c>
      <c r="I151">
        <f t="shared" si="15"/>
        <v>1</v>
      </c>
    </row>
    <row r="152" spans="1:9" x14ac:dyDescent="0.2">
      <c r="A152">
        <f t="shared" si="16"/>
        <v>150</v>
      </c>
      <c r="B152" s="1">
        <v>25248</v>
      </c>
      <c r="C152" s="1">
        <v>42492</v>
      </c>
      <c r="D152" s="2">
        <v>39225</v>
      </c>
      <c r="E152" s="3" t="s">
        <v>8</v>
      </c>
      <c r="H152" s="2">
        <f t="shared" si="14"/>
        <v>48</v>
      </c>
      <c r="I152">
        <f t="shared" si="15"/>
        <v>1</v>
      </c>
    </row>
    <row r="153" spans="1:9" x14ac:dyDescent="0.2">
      <c r="A153">
        <f t="shared" si="16"/>
        <v>151</v>
      </c>
      <c r="B153" s="1">
        <v>30304</v>
      </c>
      <c r="C153" s="1">
        <v>42508</v>
      </c>
      <c r="D153" s="2">
        <v>160169.1</v>
      </c>
      <c r="E153" s="3" t="s">
        <v>13</v>
      </c>
      <c r="H153" s="2">
        <f t="shared" si="14"/>
        <v>35</v>
      </c>
      <c r="I153">
        <f t="shared" si="15"/>
        <v>1</v>
      </c>
    </row>
    <row r="154" spans="1:9" x14ac:dyDescent="0.2">
      <c r="A154">
        <f t="shared" si="16"/>
        <v>152</v>
      </c>
      <c r="B154" s="1">
        <v>31674</v>
      </c>
      <c r="C154" s="1">
        <v>42541</v>
      </c>
      <c r="D154" s="2">
        <v>88323.599999999991</v>
      </c>
      <c r="E154" s="3" t="s">
        <v>11</v>
      </c>
      <c r="H154" s="2">
        <f t="shared" si="14"/>
        <v>31</v>
      </c>
      <c r="I154">
        <f t="shared" si="15"/>
        <v>1</v>
      </c>
    </row>
    <row r="155" spans="1:9" x14ac:dyDescent="0.2">
      <c r="A155">
        <f t="shared" si="16"/>
        <v>153</v>
      </c>
      <c r="B155" s="1">
        <v>29221</v>
      </c>
      <c r="C155" s="1">
        <v>42597</v>
      </c>
      <c r="D155" s="2">
        <v>120172.2</v>
      </c>
      <c r="E155" s="3" t="s">
        <v>11</v>
      </c>
      <c r="H155" s="2">
        <f t="shared" si="14"/>
        <v>37</v>
      </c>
      <c r="I155">
        <f t="shared" si="15"/>
        <v>1</v>
      </c>
    </row>
    <row r="156" spans="1:9" x14ac:dyDescent="0.2">
      <c r="A156">
        <f t="shared" si="16"/>
        <v>154</v>
      </c>
      <c r="B156" s="1">
        <v>24914</v>
      </c>
      <c r="C156" s="1">
        <v>42597</v>
      </c>
      <c r="D156" s="2">
        <v>31832.699999999997</v>
      </c>
      <c r="E156" s="3" t="s">
        <v>8</v>
      </c>
      <c r="H156" s="2">
        <f t="shared" si="14"/>
        <v>49</v>
      </c>
      <c r="I156">
        <f t="shared" si="15"/>
        <v>1</v>
      </c>
    </row>
    <row r="157" spans="1:9" x14ac:dyDescent="0.2">
      <c r="A157">
        <f t="shared" si="16"/>
        <v>155</v>
      </c>
      <c r="B157" s="1">
        <v>32969</v>
      </c>
      <c r="C157" s="1">
        <v>42635</v>
      </c>
      <c r="D157" s="2">
        <v>35846.400000000001</v>
      </c>
      <c r="E157" s="3" t="s">
        <v>7</v>
      </c>
      <c r="H157" s="2">
        <f t="shared" si="14"/>
        <v>27</v>
      </c>
      <c r="I157">
        <f t="shared" si="15"/>
        <v>1</v>
      </c>
    </row>
    <row r="158" spans="1:9" x14ac:dyDescent="0.2">
      <c r="A158">
        <f t="shared" si="16"/>
        <v>156</v>
      </c>
      <c r="B158" s="1">
        <v>26897</v>
      </c>
      <c r="C158" s="1">
        <v>42738</v>
      </c>
      <c r="D158" s="2">
        <v>22500</v>
      </c>
      <c r="E158" s="3" t="s">
        <v>7</v>
      </c>
      <c r="H158" s="2">
        <f t="shared" si="14"/>
        <v>44</v>
      </c>
      <c r="I158">
        <f t="shared" si="15"/>
        <v>0</v>
      </c>
    </row>
    <row r="159" spans="1:9" x14ac:dyDescent="0.2">
      <c r="A159">
        <f t="shared" si="16"/>
        <v>157</v>
      </c>
      <c r="B159" s="1">
        <v>34016</v>
      </c>
      <c r="C159" s="1">
        <v>42754</v>
      </c>
      <c r="D159" s="2">
        <v>18816.900000000001</v>
      </c>
      <c r="E159" s="3" t="s">
        <v>6</v>
      </c>
      <c r="H159" s="2">
        <f t="shared" si="14"/>
        <v>24</v>
      </c>
      <c r="I159">
        <f t="shared" si="15"/>
        <v>0</v>
      </c>
    </row>
    <row r="160" spans="1:9" x14ac:dyDescent="0.2">
      <c r="A160">
        <f t="shared" si="16"/>
        <v>158</v>
      </c>
      <c r="B160" s="1">
        <v>29979</v>
      </c>
      <c r="C160" s="1">
        <v>42759</v>
      </c>
      <c r="D160" s="2">
        <v>156000</v>
      </c>
      <c r="E160" s="3" t="s">
        <v>13</v>
      </c>
      <c r="H160" s="2">
        <f t="shared" si="14"/>
        <v>35</v>
      </c>
      <c r="I160">
        <f t="shared" si="15"/>
        <v>0</v>
      </c>
    </row>
    <row r="161" spans="1:9" x14ac:dyDescent="0.2">
      <c r="A161">
        <f t="shared" si="16"/>
        <v>159</v>
      </c>
      <c r="B161" s="1">
        <v>31205</v>
      </c>
      <c r="C161" s="1">
        <v>42781</v>
      </c>
      <c r="D161" s="2">
        <v>71886.899999999994</v>
      </c>
      <c r="E161" s="3" t="s">
        <v>9</v>
      </c>
      <c r="H161" s="2">
        <f t="shared" si="14"/>
        <v>32</v>
      </c>
      <c r="I161">
        <f t="shared" si="15"/>
        <v>0</v>
      </c>
    </row>
    <row r="162" spans="1:9" x14ac:dyDescent="0.2">
      <c r="A162">
        <f t="shared" si="16"/>
        <v>160</v>
      </c>
      <c r="B162" s="1">
        <v>30967</v>
      </c>
      <c r="C162" s="1">
        <v>42968</v>
      </c>
      <c r="D162" s="2">
        <v>84000</v>
      </c>
      <c r="E162" s="3" t="s">
        <v>11</v>
      </c>
      <c r="H162" s="2">
        <f t="shared" si="14"/>
        <v>33</v>
      </c>
      <c r="I162">
        <f t="shared" si="15"/>
        <v>0</v>
      </c>
    </row>
    <row r="163" spans="1:9" x14ac:dyDescent="0.2">
      <c r="A163">
        <f t="shared" si="16"/>
        <v>161</v>
      </c>
      <c r="B163" s="1">
        <v>28589</v>
      </c>
      <c r="C163" s="1">
        <v>42979</v>
      </c>
      <c r="D163" s="2">
        <v>155000.1</v>
      </c>
      <c r="E163" s="3" t="s">
        <v>13</v>
      </c>
      <c r="H163" s="2">
        <f t="shared" si="14"/>
        <v>39</v>
      </c>
      <c r="I163">
        <f t="shared" si="15"/>
        <v>0</v>
      </c>
    </row>
    <row r="164" spans="1:9" x14ac:dyDescent="0.2">
      <c r="A164">
        <f t="shared" si="16"/>
        <v>162</v>
      </c>
      <c r="B164" s="1">
        <v>33383</v>
      </c>
      <c r="C164" s="1">
        <v>42996</v>
      </c>
      <c r="D164" s="2">
        <v>35000.100000000006</v>
      </c>
      <c r="E164" s="3" t="s">
        <v>7</v>
      </c>
      <c r="H164" s="2">
        <f t="shared" si="14"/>
        <v>26</v>
      </c>
      <c r="I164">
        <f t="shared" si="15"/>
        <v>0</v>
      </c>
    </row>
    <row r="165" spans="1:9" x14ac:dyDescent="0.2">
      <c r="A165">
        <f t="shared" si="16"/>
        <v>163</v>
      </c>
      <c r="B165" s="1">
        <v>27778</v>
      </c>
      <c r="C165" s="1">
        <v>43003</v>
      </c>
      <c r="D165" s="2">
        <v>56250</v>
      </c>
      <c r="E165" s="3" t="s">
        <v>11</v>
      </c>
      <c r="H165" s="2">
        <f t="shared" si="14"/>
        <v>41</v>
      </c>
      <c r="I165">
        <f t="shared" si="15"/>
        <v>0</v>
      </c>
    </row>
    <row r="166" spans="1:9" x14ac:dyDescent="0.2">
      <c r="A166">
        <f t="shared" si="16"/>
        <v>164</v>
      </c>
      <c r="B166" s="1">
        <v>27349</v>
      </c>
      <c r="C166" s="1">
        <v>38908</v>
      </c>
      <c r="D166" s="2">
        <v>246420.30000000002</v>
      </c>
      <c r="E166" s="3" t="s">
        <v>11</v>
      </c>
      <c r="H166" s="2">
        <f t="shared" si="14"/>
        <v>43</v>
      </c>
      <c r="I166">
        <f t="shared" si="15"/>
        <v>11</v>
      </c>
    </row>
    <row r="167" spans="1:9" x14ac:dyDescent="0.2">
      <c r="E167" s="3"/>
      <c r="G167" s="2"/>
    </row>
  </sheetData>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66"/>
  <sheetViews>
    <sheetView topLeftCell="E1" workbookViewId="0">
      <selection activeCell="F23" sqref="F23"/>
    </sheetView>
  </sheetViews>
  <sheetFormatPr baseColWidth="10" defaultColWidth="10.7109375" defaultRowHeight="12.75" x14ac:dyDescent="0.2"/>
  <cols>
    <col min="2" max="2" width="16.85546875" bestFit="1" customWidth="1"/>
    <col min="3" max="3" width="11.7109375" bestFit="1" customWidth="1"/>
    <col min="4" max="4" width="17.28515625" bestFit="1" customWidth="1"/>
    <col min="6" max="6" width="13.85546875" bestFit="1" customWidth="1"/>
    <col min="8" max="8" width="16.85546875" bestFit="1" customWidth="1"/>
    <col min="9" max="9" width="17.7109375" bestFit="1" customWidth="1"/>
    <col min="10" max="10" width="12" bestFit="1" customWidth="1"/>
    <col min="11" max="12" width="13.28515625" customWidth="1"/>
  </cols>
  <sheetData>
    <row r="1" spans="1:17" x14ac:dyDescent="0.2">
      <c r="A1" s="8" t="s">
        <v>34</v>
      </c>
    </row>
    <row r="2" spans="1:17" ht="18.75" thickBot="1" x14ac:dyDescent="0.3">
      <c r="A2" t="s">
        <v>0</v>
      </c>
      <c r="B2" t="s">
        <v>3</v>
      </c>
      <c r="C2" t="s">
        <v>1</v>
      </c>
      <c r="D2" t="s">
        <v>2</v>
      </c>
      <c r="E2" t="s">
        <v>4</v>
      </c>
      <c r="F2" s="50" t="s">
        <v>114</v>
      </c>
      <c r="H2" t="s">
        <v>111</v>
      </c>
      <c r="I2" t="s">
        <v>112</v>
      </c>
      <c r="J2" t="s">
        <v>71</v>
      </c>
      <c r="K2" s="51" t="s">
        <v>113</v>
      </c>
      <c r="L2" s="50" t="s">
        <v>115</v>
      </c>
      <c r="N2" s="52" t="s">
        <v>70</v>
      </c>
      <c r="O2" s="52" t="s">
        <v>108</v>
      </c>
      <c r="P2" s="52" t="s">
        <v>71</v>
      </c>
      <c r="Q2" s="52" t="s">
        <v>109</v>
      </c>
    </row>
    <row r="3" spans="1:17" ht="13.5" thickTop="1" x14ac:dyDescent="0.2">
      <c r="A3">
        <v>1</v>
      </c>
      <c r="B3" s="1">
        <v>25994</v>
      </c>
      <c r="C3" s="1">
        <v>35612</v>
      </c>
      <c r="D3" s="2">
        <v>37746.9</v>
      </c>
      <c r="E3" s="3" t="s">
        <v>7</v>
      </c>
      <c r="F3" s="60">
        <f>SUM(D3:D166)</f>
        <v>10292314.200000003</v>
      </c>
      <c r="H3">
        <f t="shared" ref="H3:H34" si="0">IF(AND(D3&lt;=$O$3,D3&gt;$N$3),$N$3,IF(AND(D3&lt;=$O$4,D3&gt;$N$4),$N$4,IF(AND(D3&lt;=$O$5,D3&gt;$N$5),$N$5,IF(AND(D3&lt;=$O$6,D3&gt;$N$6),$N$6,IF(AND(D3&lt;=$O$7,D3&gt;$N$7),$N$7,IF(AND(D3&lt;=$O$8,D3&gt;$N$8),$N$8,IF(AND(D3&lt;=$O$9,D3&gt;$N$9),$N$9,IF(AND(D3&lt;=$O$10,D3&gt;$N$10),$N$10,IF(AND(D3&lt;=$O$11,D3&gt;$N$11),$N$11,IF(AND(D3&lt;=$O$12,D3&gt;$N$12),$N$12,IF(D3&gt;$N$13,$N$13)))))))))))</f>
        <v>32736.84</v>
      </c>
      <c r="I3">
        <f t="shared" ref="I3:I34" si="1">IF(H3=$N$3,$Q$3,IF(H3=$N$4,$Q$4,IF(H3=$N$5,$Q$5,IF(H3=$N$6,$Q$6,IF(H3=$N$7,$Q$7,IF(H3=$N$8,$Q$8,IF(H3=$N$9,$Q$9,IF(H3=$N$10,$Q$10,IF(H3=$N$11,$Q$11,IF(H3=$N$12,$Q$12,IF(H3=$N$13,$Q$13)))))))))))</f>
        <v>0.3</v>
      </c>
      <c r="J3">
        <f t="shared" ref="J3:J34" si="2">IF(H3=$N$3,$P$3,IF(H3=$N$4,$P$4,IF(H3=$N$5,$P$5,IF(H3=$N$6,$P$6,IF(H3=$N$7,$P$7,IF(H3=$N$8,$P$8,IF(H3=$N$9,$P$9,IF(H3=$N$10,$P$10,IF(H3=$N$11,$P$11,IF(H3=$N$12,$P$12,IF(H3=$N$13,$P$13)))))))))))</f>
        <v>6141.95</v>
      </c>
      <c r="K3">
        <f>(D3-H3)*I3 + J3</f>
        <v>7644.9679999999998</v>
      </c>
      <c r="L3" s="59">
        <f>SUM(K3:K166)</f>
        <v>2597066.1790680005</v>
      </c>
      <c r="N3" s="53">
        <v>0.01</v>
      </c>
      <c r="O3" s="53">
        <v>496.07</v>
      </c>
      <c r="P3" s="53">
        <v>0</v>
      </c>
      <c r="Q3" s="56">
        <v>1.9199999999999998E-2</v>
      </c>
    </row>
    <row r="4" spans="1:17" ht="21" customHeight="1" x14ac:dyDescent="0.2">
      <c r="A4">
        <f>+A3+1</f>
        <v>2</v>
      </c>
      <c r="B4" s="1">
        <v>24367</v>
      </c>
      <c r="C4" s="1">
        <v>33329</v>
      </c>
      <c r="D4" s="2">
        <v>61650.3</v>
      </c>
      <c r="E4" s="3" t="s">
        <v>12</v>
      </c>
      <c r="F4" s="3"/>
      <c r="H4">
        <f t="shared" si="0"/>
        <v>32736.84</v>
      </c>
      <c r="I4">
        <f t="shared" si="1"/>
        <v>0.3</v>
      </c>
      <c r="J4">
        <f t="shared" si="2"/>
        <v>6141.95</v>
      </c>
      <c r="K4">
        <f t="shared" ref="K4:K67" si="3">(D4-H4)*I4 + J4</f>
        <v>14815.988000000001</v>
      </c>
      <c r="N4" s="54">
        <v>496.08</v>
      </c>
      <c r="O4" s="55">
        <v>4210.41</v>
      </c>
      <c r="P4" s="54">
        <v>9.52</v>
      </c>
      <c r="Q4" s="57">
        <v>6.4000000000000001E-2</v>
      </c>
    </row>
    <row r="5" spans="1:17" x14ac:dyDescent="0.2">
      <c r="A5">
        <f t="shared" ref="A5:A68" si="4">+A4+1</f>
        <v>3</v>
      </c>
      <c r="B5" s="1">
        <v>22432</v>
      </c>
      <c r="C5" s="1">
        <v>34501</v>
      </c>
      <c r="D5" s="2">
        <v>121149.9</v>
      </c>
      <c r="E5" s="3" t="s">
        <v>11</v>
      </c>
      <c r="F5" s="3"/>
      <c r="H5">
        <f t="shared" si="0"/>
        <v>83333.34</v>
      </c>
      <c r="I5">
        <f t="shared" si="1"/>
        <v>0.34</v>
      </c>
      <c r="J5">
        <f t="shared" si="2"/>
        <v>21737.57</v>
      </c>
      <c r="K5">
        <f t="shared" si="3"/>
        <v>34595.200400000002</v>
      </c>
      <c r="N5" s="55">
        <v>4210.42</v>
      </c>
      <c r="O5" s="55">
        <v>7399.42</v>
      </c>
      <c r="P5" s="54">
        <v>247.24</v>
      </c>
      <c r="Q5" s="57">
        <v>0.10879999999999999</v>
      </c>
    </row>
    <row r="6" spans="1:17" x14ac:dyDescent="0.2">
      <c r="A6">
        <f t="shared" si="4"/>
        <v>4</v>
      </c>
      <c r="B6" s="1">
        <v>24144</v>
      </c>
      <c r="C6" s="1">
        <v>31838</v>
      </c>
      <c r="D6" s="2">
        <v>29940</v>
      </c>
      <c r="E6" s="3" t="s">
        <v>5</v>
      </c>
      <c r="F6" s="3"/>
      <c r="H6">
        <f t="shared" si="0"/>
        <v>20770.3</v>
      </c>
      <c r="I6">
        <f t="shared" si="1"/>
        <v>0.23519999999999999</v>
      </c>
      <c r="J6">
        <f t="shared" si="2"/>
        <v>3327.42</v>
      </c>
      <c r="K6">
        <f t="shared" si="3"/>
        <v>5484.1334399999996</v>
      </c>
      <c r="N6" s="55">
        <v>7399.43</v>
      </c>
      <c r="O6" s="55">
        <v>8601.5</v>
      </c>
      <c r="P6" s="54">
        <v>594.21</v>
      </c>
      <c r="Q6" s="58">
        <v>0.16</v>
      </c>
    </row>
    <row r="7" spans="1:17" x14ac:dyDescent="0.2">
      <c r="A7">
        <f t="shared" si="4"/>
        <v>5</v>
      </c>
      <c r="B7" s="1">
        <v>24332</v>
      </c>
      <c r="C7" s="1">
        <v>34501</v>
      </c>
      <c r="D7" s="2">
        <v>66309</v>
      </c>
      <c r="E7" s="3" t="s">
        <v>9</v>
      </c>
      <c r="F7" s="3"/>
      <c r="H7">
        <f t="shared" si="0"/>
        <v>62500.01</v>
      </c>
      <c r="I7">
        <f t="shared" si="1"/>
        <v>0.32</v>
      </c>
      <c r="J7">
        <f t="shared" si="2"/>
        <v>15070.9</v>
      </c>
      <c r="K7">
        <f t="shared" si="3"/>
        <v>16289.7768</v>
      </c>
      <c r="N7" s="55">
        <v>8601.51</v>
      </c>
      <c r="O7" s="55">
        <v>10298.35</v>
      </c>
      <c r="P7" s="54">
        <v>786.54</v>
      </c>
      <c r="Q7" s="57">
        <v>0.1792</v>
      </c>
    </row>
    <row r="8" spans="1:17" x14ac:dyDescent="0.2">
      <c r="A8">
        <f t="shared" si="4"/>
        <v>6</v>
      </c>
      <c r="B8" s="1">
        <v>25600</v>
      </c>
      <c r="C8" s="1">
        <v>34774</v>
      </c>
      <c r="D8" s="2">
        <v>91093.2</v>
      </c>
      <c r="E8" s="3" t="s">
        <v>11</v>
      </c>
      <c r="F8" s="3"/>
      <c r="H8">
        <f t="shared" si="0"/>
        <v>83333.34</v>
      </c>
      <c r="I8">
        <f t="shared" si="1"/>
        <v>0.34</v>
      </c>
      <c r="J8">
        <f t="shared" si="2"/>
        <v>21737.57</v>
      </c>
      <c r="K8">
        <f t="shared" si="3"/>
        <v>24375.922399999999</v>
      </c>
      <c r="N8" s="55">
        <v>10298.36</v>
      </c>
      <c r="O8" s="55">
        <v>20770.29</v>
      </c>
      <c r="P8" s="55">
        <v>1090.6099999999999</v>
      </c>
      <c r="Q8" s="57">
        <v>0.21360000000000001</v>
      </c>
    </row>
    <row r="9" spans="1:17" x14ac:dyDescent="0.2">
      <c r="A9">
        <f t="shared" si="4"/>
        <v>7</v>
      </c>
      <c r="B9" s="1">
        <v>26241</v>
      </c>
      <c r="C9" s="1">
        <v>35066</v>
      </c>
      <c r="D9" s="2">
        <v>39779.4</v>
      </c>
      <c r="E9" s="3" t="s">
        <v>10</v>
      </c>
      <c r="F9" s="3"/>
      <c r="H9">
        <f t="shared" si="0"/>
        <v>32736.84</v>
      </c>
      <c r="I9">
        <f t="shared" si="1"/>
        <v>0.3</v>
      </c>
      <c r="J9">
        <f t="shared" si="2"/>
        <v>6141.95</v>
      </c>
      <c r="K9">
        <f t="shared" si="3"/>
        <v>8254.7180000000008</v>
      </c>
      <c r="N9" s="55">
        <v>20770.3</v>
      </c>
      <c r="O9" s="55">
        <v>32736.83</v>
      </c>
      <c r="P9" s="55">
        <v>3327.42</v>
      </c>
      <c r="Q9" s="57">
        <v>0.23519999999999999</v>
      </c>
    </row>
    <row r="10" spans="1:17" x14ac:dyDescent="0.2">
      <c r="A10">
        <f t="shared" si="4"/>
        <v>8</v>
      </c>
      <c r="B10" s="1">
        <v>22574</v>
      </c>
      <c r="C10" s="1">
        <v>32905</v>
      </c>
      <c r="D10" s="2">
        <v>73352.700000000012</v>
      </c>
      <c r="E10" s="3" t="s">
        <v>12</v>
      </c>
      <c r="F10" s="3"/>
      <c r="H10">
        <f t="shared" si="0"/>
        <v>62500.01</v>
      </c>
      <c r="I10">
        <f t="shared" si="1"/>
        <v>0.32</v>
      </c>
      <c r="J10">
        <f t="shared" si="2"/>
        <v>15070.9</v>
      </c>
      <c r="K10">
        <f t="shared" si="3"/>
        <v>18543.760800000004</v>
      </c>
      <c r="N10" s="55">
        <v>32736.84</v>
      </c>
      <c r="O10" s="55">
        <v>62500</v>
      </c>
      <c r="P10" s="55">
        <v>6141.95</v>
      </c>
      <c r="Q10" s="58">
        <v>0.3</v>
      </c>
    </row>
    <row r="11" spans="1:17" x14ac:dyDescent="0.2">
      <c r="A11">
        <f t="shared" si="4"/>
        <v>9</v>
      </c>
      <c r="B11" s="1">
        <v>26428</v>
      </c>
      <c r="C11" s="1">
        <v>35492</v>
      </c>
      <c r="D11" s="2">
        <v>35980.799999999996</v>
      </c>
      <c r="E11" s="3" t="s">
        <v>8</v>
      </c>
      <c r="F11" s="3"/>
      <c r="H11">
        <f t="shared" si="0"/>
        <v>32736.84</v>
      </c>
      <c r="I11">
        <f t="shared" si="1"/>
        <v>0.3</v>
      </c>
      <c r="J11">
        <f t="shared" si="2"/>
        <v>6141.95</v>
      </c>
      <c r="K11">
        <f t="shared" si="3"/>
        <v>7115.1379999999981</v>
      </c>
      <c r="N11" s="55">
        <v>62500.01</v>
      </c>
      <c r="O11" s="55">
        <v>83333.33</v>
      </c>
      <c r="P11" s="55">
        <v>15070.9</v>
      </c>
      <c r="Q11" s="58">
        <v>0.32</v>
      </c>
    </row>
    <row r="12" spans="1:17" x14ac:dyDescent="0.2">
      <c r="A12">
        <f t="shared" si="4"/>
        <v>10</v>
      </c>
      <c r="B12" s="1">
        <v>23986</v>
      </c>
      <c r="C12" s="1">
        <v>35520</v>
      </c>
      <c r="D12" s="2">
        <v>36583.800000000003</v>
      </c>
      <c r="E12" s="3" t="s">
        <v>10</v>
      </c>
      <c r="F12" s="3"/>
      <c r="H12">
        <f t="shared" si="0"/>
        <v>32736.84</v>
      </c>
      <c r="I12">
        <f t="shared" si="1"/>
        <v>0.3</v>
      </c>
      <c r="J12">
        <f t="shared" si="2"/>
        <v>6141.95</v>
      </c>
      <c r="K12">
        <f t="shared" si="3"/>
        <v>7296.0380000000005</v>
      </c>
      <c r="N12" s="55">
        <v>83333.34</v>
      </c>
      <c r="O12" s="55">
        <v>250000</v>
      </c>
      <c r="P12" s="55">
        <v>21737.57</v>
      </c>
      <c r="Q12" s="58">
        <v>0.34</v>
      </c>
    </row>
    <row r="13" spans="1:17" x14ac:dyDescent="0.2">
      <c r="A13">
        <f t="shared" si="4"/>
        <v>11</v>
      </c>
      <c r="B13" s="1">
        <v>26192</v>
      </c>
      <c r="C13" s="1">
        <v>35590</v>
      </c>
      <c r="D13" s="2">
        <v>35111.4</v>
      </c>
      <c r="E13" s="3" t="s">
        <v>8</v>
      </c>
      <c r="F13" s="3"/>
      <c r="H13">
        <f t="shared" si="0"/>
        <v>32736.84</v>
      </c>
      <c r="I13">
        <f t="shared" si="1"/>
        <v>0.3</v>
      </c>
      <c r="J13">
        <f t="shared" si="2"/>
        <v>6141.95</v>
      </c>
      <c r="K13">
        <f t="shared" si="3"/>
        <v>6854.3180000000002</v>
      </c>
      <c r="N13" s="55">
        <v>250000.01</v>
      </c>
      <c r="O13" s="55" t="s">
        <v>110</v>
      </c>
      <c r="P13" s="55">
        <v>78404.23</v>
      </c>
      <c r="Q13" s="61">
        <v>0.35</v>
      </c>
    </row>
    <row r="14" spans="1:17" x14ac:dyDescent="0.2">
      <c r="A14">
        <f t="shared" si="4"/>
        <v>12</v>
      </c>
      <c r="B14" s="1">
        <v>23393</v>
      </c>
      <c r="C14" s="1">
        <v>35800</v>
      </c>
      <c r="D14" s="2">
        <v>89230.200000000012</v>
      </c>
      <c r="E14" s="3" t="s">
        <v>12</v>
      </c>
      <c r="F14" s="3"/>
      <c r="H14">
        <f t="shared" si="0"/>
        <v>83333.34</v>
      </c>
      <c r="I14">
        <f t="shared" si="1"/>
        <v>0.34</v>
      </c>
      <c r="J14">
        <f t="shared" si="2"/>
        <v>21737.57</v>
      </c>
      <c r="K14">
        <f t="shared" si="3"/>
        <v>23742.502400000005</v>
      </c>
    </row>
    <row r="15" spans="1:17" x14ac:dyDescent="0.2">
      <c r="A15">
        <f t="shared" si="4"/>
        <v>13</v>
      </c>
      <c r="B15" s="1">
        <v>25442</v>
      </c>
      <c r="C15" s="1">
        <v>35814</v>
      </c>
      <c r="D15" s="2">
        <v>170905.8</v>
      </c>
      <c r="E15" s="3" t="s">
        <v>13</v>
      </c>
      <c r="F15" s="3"/>
      <c r="H15">
        <f t="shared" si="0"/>
        <v>83333.34</v>
      </c>
      <c r="I15">
        <f t="shared" si="1"/>
        <v>0.34</v>
      </c>
      <c r="J15">
        <f t="shared" si="2"/>
        <v>21737.57</v>
      </c>
      <c r="K15">
        <f t="shared" si="3"/>
        <v>51512.206399999995</v>
      </c>
    </row>
    <row r="16" spans="1:17" x14ac:dyDescent="0.2">
      <c r="A16">
        <f t="shared" si="4"/>
        <v>14</v>
      </c>
      <c r="B16" s="1">
        <v>20923</v>
      </c>
      <c r="C16" s="1">
        <v>36010</v>
      </c>
      <c r="D16" s="2">
        <v>50730.3</v>
      </c>
      <c r="E16" s="3" t="s">
        <v>9</v>
      </c>
      <c r="F16" s="3"/>
      <c r="H16">
        <f t="shared" si="0"/>
        <v>32736.84</v>
      </c>
      <c r="I16">
        <f t="shared" si="1"/>
        <v>0.3</v>
      </c>
      <c r="J16">
        <f t="shared" si="2"/>
        <v>6141.95</v>
      </c>
      <c r="K16">
        <f t="shared" si="3"/>
        <v>11539.988000000001</v>
      </c>
    </row>
    <row r="17" spans="1:11" x14ac:dyDescent="0.2">
      <c r="A17">
        <f t="shared" si="4"/>
        <v>15</v>
      </c>
      <c r="B17" s="1">
        <v>24549</v>
      </c>
      <c r="C17" s="1">
        <v>35172</v>
      </c>
      <c r="D17" s="2">
        <v>94069.799999999988</v>
      </c>
      <c r="E17" s="3" t="s">
        <v>11</v>
      </c>
      <c r="F17" s="3"/>
      <c r="H17">
        <f t="shared" si="0"/>
        <v>83333.34</v>
      </c>
      <c r="I17">
        <f t="shared" si="1"/>
        <v>0.34</v>
      </c>
      <c r="J17">
        <f t="shared" si="2"/>
        <v>21737.57</v>
      </c>
      <c r="K17">
        <f t="shared" si="3"/>
        <v>25387.966399999998</v>
      </c>
    </row>
    <row r="18" spans="1:11" ht="14.1" customHeight="1" x14ac:dyDescent="0.2">
      <c r="A18">
        <f t="shared" si="4"/>
        <v>16</v>
      </c>
      <c r="B18" s="1">
        <v>27726</v>
      </c>
      <c r="C18" s="1">
        <v>36360</v>
      </c>
      <c r="D18" s="2">
        <v>60431.700000000004</v>
      </c>
      <c r="E18" s="3" t="s">
        <v>9</v>
      </c>
      <c r="F18" s="3"/>
      <c r="H18">
        <f t="shared" si="0"/>
        <v>32736.84</v>
      </c>
      <c r="I18">
        <f t="shared" si="1"/>
        <v>0.3</v>
      </c>
      <c r="J18">
        <f t="shared" si="2"/>
        <v>6141.95</v>
      </c>
      <c r="K18">
        <f t="shared" si="3"/>
        <v>14450.407999999999</v>
      </c>
    </row>
    <row r="19" spans="1:11" x14ac:dyDescent="0.2">
      <c r="A19">
        <f t="shared" si="4"/>
        <v>17</v>
      </c>
      <c r="B19" s="1">
        <v>25678</v>
      </c>
      <c r="C19" s="1">
        <v>36255</v>
      </c>
      <c r="D19" s="2">
        <v>38986.5</v>
      </c>
      <c r="E19" s="3" t="s">
        <v>10</v>
      </c>
      <c r="F19" s="3"/>
      <c r="H19">
        <f t="shared" si="0"/>
        <v>32736.84</v>
      </c>
      <c r="I19">
        <f t="shared" si="1"/>
        <v>0.3</v>
      </c>
      <c r="J19">
        <f t="shared" si="2"/>
        <v>6141.95</v>
      </c>
      <c r="K19">
        <f t="shared" si="3"/>
        <v>8016.848</v>
      </c>
    </row>
    <row r="20" spans="1:11" x14ac:dyDescent="0.2">
      <c r="A20">
        <f t="shared" si="4"/>
        <v>18</v>
      </c>
      <c r="B20" s="1">
        <v>25795</v>
      </c>
      <c r="C20" s="1">
        <v>36192</v>
      </c>
      <c r="D20" s="2">
        <v>62835.3</v>
      </c>
      <c r="E20" s="3" t="s">
        <v>12</v>
      </c>
      <c r="F20" s="3"/>
      <c r="H20">
        <f t="shared" si="0"/>
        <v>62500.01</v>
      </c>
      <c r="I20">
        <f t="shared" si="1"/>
        <v>0.32</v>
      </c>
      <c r="J20">
        <f t="shared" si="2"/>
        <v>15070.9</v>
      </c>
      <c r="K20">
        <f t="shared" si="3"/>
        <v>15178.192800000001</v>
      </c>
    </row>
    <row r="21" spans="1:11" x14ac:dyDescent="0.2">
      <c r="A21">
        <f t="shared" si="4"/>
        <v>19</v>
      </c>
      <c r="B21" s="1">
        <v>27083</v>
      </c>
      <c r="C21" s="1">
        <v>34276</v>
      </c>
      <c r="D21" s="2">
        <v>39541.5</v>
      </c>
      <c r="E21" s="3" t="s">
        <v>7</v>
      </c>
      <c r="F21" s="3"/>
      <c r="H21">
        <f t="shared" si="0"/>
        <v>32736.84</v>
      </c>
      <c r="I21">
        <f t="shared" si="1"/>
        <v>0.3</v>
      </c>
      <c r="J21">
        <f t="shared" si="2"/>
        <v>6141.95</v>
      </c>
      <c r="K21">
        <f t="shared" si="3"/>
        <v>8183.348</v>
      </c>
    </row>
    <row r="22" spans="1:11" x14ac:dyDescent="0.2">
      <c r="A22">
        <f t="shared" si="4"/>
        <v>20</v>
      </c>
      <c r="B22" s="1">
        <v>26619</v>
      </c>
      <c r="C22" s="1">
        <v>34997</v>
      </c>
      <c r="D22" s="2">
        <v>96144.6</v>
      </c>
      <c r="E22" s="3" t="s">
        <v>11</v>
      </c>
      <c r="F22" s="3"/>
      <c r="H22">
        <f t="shared" si="0"/>
        <v>83333.34</v>
      </c>
      <c r="I22">
        <f t="shared" si="1"/>
        <v>0.34</v>
      </c>
      <c r="J22">
        <f t="shared" si="2"/>
        <v>21737.57</v>
      </c>
      <c r="K22">
        <f t="shared" si="3"/>
        <v>26093.398400000002</v>
      </c>
    </row>
    <row r="23" spans="1:11" x14ac:dyDescent="0.2">
      <c r="A23">
        <f t="shared" si="4"/>
        <v>21</v>
      </c>
      <c r="B23" s="1">
        <v>24945</v>
      </c>
      <c r="C23" s="1">
        <v>33771</v>
      </c>
      <c r="D23" s="2">
        <v>45531.9</v>
      </c>
      <c r="E23" s="3" t="s">
        <v>7</v>
      </c>
      <c r="F23" s="3"/>
      <c r="H23">
        <f t="shared" si="0"/>
        <v>32736.84</v>
      </c>
      <c r="I23">
        <f t="shared" si="1"/>
        <v>0.3</v>
      </c>
      <c r="J23">
        <f t="shared" si="2"/>
        <v>6141.95</v>
      </c>
      <c r="K23">
        <f t="shared" si="3"/>
        <v>9980.4680000000008</v>
      </c>
    </row>
    <row r="24" spans="1:11" x14ac:dyDescent="0.2">
      <c r="A24">
        <f t="shared" si="4"/>
        <v>22</v>
      </c>
      <c r="B24" s="1">
        <v>26575</v>
      </c>
      <c r="C24" s="1">
        <v>35699</v>
      </c>
      <c r="D24" s="2">
        <v>26756.7</v>
      </c>
      <c r="E24" s="3" t="s">
        <v>6</v>
      </c>
      <c r="F24" s="3"/>
      <c r="H24">
        <f t="shared" si="0"/>
        <v>20770.3</v>
      </c>
      <c r="I24">
        <f t="shared" si="1"/>
        <v>0.23519999999999999</v>
      </c>
      <c r="J24">
        <f t="shared" si="2"/>
        <v>3327.42</v>
      </c>
      <c r="K24">
        <f t="shared" si="3"/>
        <v>4735.4212800000005</v>
      </c>
    </row>
    <row r="25" spans="1:11" x14ac:dyDescent="0.2">
      <c r="A25">
        <f t="shared" si="4"/>
        <v>23</v>
      </c>
      <c r="B25" s="1">
        <v>26324</v>
      </c>
      <c r="C25" s="1">
        <v>36619</v>
      </c>
      <c r="D25" s="2">
        <v>97636.2</v>
      </c>
      <c r="E25" s="3" t="s">
        <v>11</v>
      </c>
      <c r="F25" s="3"/>
      <c r="H25">
        <f t="shared" si="0"/>
        <v>83333.34</v>
      </c>
      <c r="I25">
        <f t="shared" si="1"/>
        <v>0.34</v>
      </c>
      <c r="J25">
        <f t="shared" si="2"/>
        <v>21737.57</v>
      </c>
      <c r="K25">
        <f t="shared" si="3"/>
        <v>26600.542399999998</v>
      </c>
    </row>
    <row r="26" spans="1:11" x14ac:dyDescent="0.2">
      <c r="A26">
        <f t="shared" si="4"/>
        <v>24</v>
      </c>
      <c r="B26" s="1">
        <v>25041</v>
      </c>
      <c r="C26" s="1">
        <v>42887</v>
      </c>
      <c r="D26" s="2">
        <v>33999.899999999994</v>
      </c>
      <c r="E26" s="3" t="s">
        <v>7</v>
      </c>
      <c r="F26" s="3"/>
      <c r="H26">
        <f t="shared" si="0"/>
        <v>32736.84</v>
      </c>
      <c r="I26">
        <f t="shared" si="1"/>
        <v>0.3</v>
      </c>
      <c r="J26">
        <f t="shared" si="2"/>
        <v>6141.95</v>
      </c>
      <c r="K26">
        <f t="shared" si="3"/>
        <v>6520.8679999999977</v>
      </c>
    </row>
    <row r="27" spans="1:11" x14ac:dyDescent="0.2">
      <c r="A27">
        <f t="shared" si="4"/>
        <v>25</v>
      </c>
      <c r="B27" s="1">
        <v>25886</v>
      </c>
      <c r="C27" s="1">
        <v>36693</v>
      </c>
      <c r="D27" s="2">
        <v>67460.100000000006</v>
      </c>
      <c r="E27" s="3" t="s">
        <v>9</v>
      </c>
      <c r="F27" s="3"/>
      <c r="H27">
        <f t="shared" si="0"/>
        <v>62500.01</v>
      </c>
      <c r="I27">
        <f t="shared" si="1"/>
        <v>0.32</v>
      </c>
      <c r="J27">
        <f t="shared" si="2"/>
        <v>15070.9</v>
      </c>
      <c r="K27">
        <f t="shared" si="3"/>
        <v>16658.128800000002</v>
      </c>
    </row>
    <row r="28" spans="1:11" x14ac:dyDescent="0.2">
      <c r="A28">
        <f t="shared" si="4"/>
        <v>26</v>
      </c>
      <c r="B28" s="1">
        <v>24303</v>
      </c>
      <c r="C28" s="1">
        <v>37057</v>
      </c>
      <c r="D28" s="2">
        <v>31563.299999999996</v>
      </c>
      <c r="E28" s="3" t="s">
        <v>8</v>
      </c>
      <c r="F28" s="3"/>
      <c r="H28">
        <f t="shared" si="0"/>
        <v>20770.3</v>
      </c>
      <c r="I28">
        <f t="shared" si="1"/>
        <v>0.23519999999999999</v>
      </c>
      <c r="J28">
        <f t="shared" si="2"/>
        <v>3327.42</v>
      </c>
      <c r="K28">
        <f t="shared" si="3"/>
        <v>5865.9335999999985</v>
      </c>
    </row>
    <row r="29" spans="1:11" x14ac:dyDescent="0.2">
      <c r="A29">
        <f t="shared" si="4"/>
        <v>27</v>
      </c>
      <c r="B29" s="1">
        <v>27755</v>
      </c>
      <c r="C29" s="1">
        <v>35830</v>
      </c>
      <c r="D29" s="2">
        <v>59913.9</v>
      </c>
      <c r="E29" s="3" t="s">
        <v>9</v>
      </c>
      <c r="F29" s="3"/>
      <c r="H29">
        <f t="shared" si="0"/>
        <v>32736.84</v>
      </c>
      <c r="I29">
        <f t="shared" si="1"/>
        <v>0.3</v>
      </c>
      <c r="J29">
        <f t="shared" si="2"/>
        <v>6141.95</v>
      </c>
      <c r="K29">
        <f t="shared" si="3"/>
        <v>14295.067999999999</v>
      </c>
    </row>
    <row r="30" spans="1:11" x14ac:dyDescent="0.2">
      <c r="A30">
        <f t="shared" si="4"/>
        <v>28</v>
      </c>
      <c r="B30" s="1">
        <v>26005</v>
      </c>
      <c r="C30" s="1">
        <v>37316</v>
      </c>
      <c r="D30" s="2">
        <v>30062.400000000001</v>
      </c>
      <c r="E30" s="3" t="s">
        <v>10</v>
      </c>
      <c r="F30" s="3"/>
      <c r="H30">
        <f t="shared" si="0"/>
        <v>20770.3</v>
      </c>
      <c r="I30">
        <f t="shared" si="1"/>
        <v>0.23519999999999999</v>
      </c>
      <c r="J30">
        <f t="shared" si="2"/>
        <v>3327.42</v>
      </c>
      <c r="K30">
        <f t="shared" si="3"/>
        <v>5512.9219200000007</v>
      </c>
    </row>
    <row r="31" spans="1:11" x14ac:dyDescent="0.2">
      <c r="A31">
        <f t="shared" si="4"/>
        <v>29</v>
      </c>
      <c r="B31" s="1">
        <v>27591</v>
      </c>
      <c r="C31" s="1">
        <v>37410</v>
      </c>
      <c r="D31" s="2">
        <v>35070.300000000003</v>
      </c>
      <c r="E31" s="3" t="s">
        <v>10</v>
      </c>
      <c r="F31" s="3"/>
      <c r="H31">
        <f t="shared" si="0"/>
        <v>32736.84</v>
      </c>
      <c r="I31">
        <f t="shared" si="1"/>
        <v>0.3</v>
      </c>
      <c r="J31">
        <f t="shared" si="2"/>
        <v>6141.95</v>
      </c>
      <c r="K31">
        <f t="shared" si="3"/>
        <v>6841.9880000000003</v>
      </c>
    </row>
    <row r="32" spans="1:11" x14ac:dyDescent="0.2">
      <c r="A32">
        <f t="shared" si="4"/>
        <v>30</v>
      </c>
      <c r="B32" s="1">
        <v>23540</v>
      </c>
      <c r="C32" s="1">
        <v>37530</v>
      </c>
      <c r="D32" s="2">
        <v>36901.799999999996</v>
      </c>
      <c r="E32" s="3" t="s">
        <v>10</v>
      </c>
      <c r="F32" s="3"/>
      <c r="H32">
        <f t="shared" si="0"/>
        <v>32736.84</v>
      </c>
      <c r="I32">
        <f t="shared" si="1"/>
        <v>0.3</v>
      </c>
      <c r="J32">
        <f t="shared" si="2"/>
        <v>6141.95</v>
      </c>
      <c r="K32">
        <f t="shared" si="3"/>
        <v>7391.4379999999983</v>
      </c>
    </row>
    <row r="33" spans="1:11" x14ac:dyDescent="0.2">
      <c r="A33">
        <f t="shared" si="4"/>
        <v>31</v>
      </c>
      <c r="B33" s="1">
        <v>27401</v>
      </c>
      <c r="C33" s="1">
        <v>37669</v>
      </c>
      <c r="D33" s="2">
        <v>31476</v>
      </c>
      <c r="E33" s="3" t="s">
        <v>7</v>
      </c>
      <c r="F33" s="3"/>
      <c r="H33">
        <f t="shared" si="0"/>
        <v>20770.3</v>
      </c>
      <c r="I33">
        <f t="shared" si="1"/>
        <v>0.23519999999999999</v>
      </c>
      <c r="J33">
        <f t="shared" si="2"/>
        <v>3327.42</v>
      </c>
      <c r="K33">
        <f t="shared" si="3"/>
        <v>5845.4006399999998</v>
      </c>
    </row>
    <row r="34" spans="1:11" x14ac:dyDescent="0.2">
      <c r="A34">
        <f t="shared" si="4"/>
        <v>32</v>
      </c>
      <c r="B34" s="1">
        <v>26681</v>
      </c>
      <c r="C34" s="1">
        <v>37683</v>
      </c>
      <c r="D34" s="2">
        <v>35796.300000000003</v>
      </c>
      <c r="E34" s="3" t="s">
        <v>10</v>
      </c>
      <c r="F34" s="3"/>
      <c r="H34">
        <f t="shared" si="0"/>
        <v>32736.84</v>
      </c>
      <c r="I34">
        <f t="shared" si="1"/>
        <v>0.3</v>
      </c>
      <c r="J34">
        <f t="shared" si="2"/>
        <v>6141.95</v>
      </c>
      <c r="K34">
        <f t="shared" si="3"/>
        <v>7059.7880000000005</v>
      </c>
    </row>
    <row r="35" spans="1:11" x14ac:dyDescent="0.2">
      <c r="A35">
        <f t="shared" si="4"/>
        <v>33</v>
      </c>
      <c r="B35" s="1">
        <v>29311</v>
      </c>
      <c r="C35" s="1">
        <v>37818</v>
      </c>
      <c r="D35" s="2">
        <v>65036.1</v>
      </c>
      <c r="E35" s="3" t="s">
        <v>12</v>
      </c>
      <c r="F35" s="3"/>
      <c r="H35">
        <f t="shared" ref="H35:H66" si="5">IF(AND(D35&lt;=$O$3,D35&gt;$N$3),$N$3,IF(AND(D35&lt;=$O$4,D35&gt;$N$4),$N$4,IF(AND(D35&lt;=$O$5,D35&gt;$N$5),$N$5,IF(AND(D35&lt;=$O$6,D35&gt;$N$6),$N$6,IF(AND(D35&lt;=$O$7,D35&gt;$N$7),$N$7,IF(AND(D35&lt;=$O$8,D35&gt;$N$8),$N$8,IF(AND(D35&lt;=$O$9,D35&gt;$N$9),$N$9,IF(AND(D35&lt;=$O$10,D35&gt;$N$10),$N$10,IF(AND(D35&lt;=$O$11,D35&gt;$N$11),$N$11,IF(AND(D35&lt;=$O$12,D35&gt;$N$12),$N$12,IF(D35&gt;$N$13,$N$13)))))))))))</f>
        <v>62500.01</v>
      </c>
      <c r="I35">
        <f t="shared" ref="I35:I66" si="6">IF(H35=$N$3,$Q$3,IF(H35=$N$4,$Q$4,IF(H35=$N$5,$Q$5,IF(H35=$N$6,$Q$6,IF(H35=$N$7,$Q$7,IF(H35=$N$8,$Q$8,IF(H35=$N$9,$Q$9,IF(H35=$N$10,$Q$10,IF(H35=$N$11,$Q$11,IF(H35=$N$12,$Q$12,IF(H35=$N$13,$Q$13)))))))))))</f>
        <v>0.32</v>
      </c>
      <c r="J35">
        <f t="shared" ref="J35:J66" si="7">IF(H35=$N$3,$P$3,IF(H35=$N$4,$P$4,IF(H35=$N$5,$P$5,IF(H35=$N$6,$P$6,IF(H35=$N$7,$P$7,IF(H35=$N$8,$P$8,IF(H35=$N$9,$P$9,IF(H35=$N$10,$P$10,IF(H35=$N$11,$P$11,IF(H35=$N$12,$P$12,IF(H35=$N$13,$P$13)))))))))))</f>
        <v>15070.9</v>
      </c>
      <c r="K35">
        <f t="shared" si="3"/>
        <v>15882.448799999998</v>
      </c>
    </row>
    <row r="36" spans="1:11" x14ac:dyDescent="0.2">
      <c r="A36">
        <f t="shared" si="4"/>
        <v>34</v>
      </c>
      <c r="B36" s="1">
        <v>28000</v>
      </c>
      <c r="C36" s="1">
        <v>37900</v>
      </c>
      <c r="D36" s="2">
        <v>30924.899999999998</v>
      </c>
      <c r="E36" s="3" t="s">
        <v>8</v>
      </c>
      <c r="F36" s="3"/>
      <c r="H36">
        <f t="shared" si="5"/>
        <v>20770.3</v>
      </c>
      <c r="I36">
        <f t="shared" si="6"/>
        <v>0.23519999999999999</v>
      </c>
      <c r="J36">
        <f t="shared" si="7"/>
        <v>3327.42</v>
      </c>
      <c r="K36">
        <f t="shared" si="3"/>
        <v>5715.7819199999994</v>
      </c>
    </row>
    <row r="37" spans="1:11" x14ac:dyDescent="0.2">
      <c r="A37">
        <f t="shared" si="4"/>
        <v>35</v>
      </c>
      <c r="B37" s="1">
        <v>24792</v>
      </c>
      <c r="C37" s="1">
        <v>37942</v>
      </c>
      <c r="D37" s="2">
        <v>29107.5</v>
      </c>
      <c r="E37" s="3" t="s">
        <v>8</v>
      </c>
      <c r="F37" s="3"/>
      <c r="H37">
        <f t="shared" si="5"/>
        <v>20770.3</v>
      </c>
      <c r="I37">
        <f t="shared" si="6"/>
        <v>0.23519999999999999</v>
      </c>
      <c r="J37">
        <f t="shared" si="7"/>
        <v>3327.42</v>
      </c>
      <c r="K37">
        <f t="shared" si="3"/>
        <v>5288.3294400000004</v>
      </c>
    </row>
    <row r="38" spans="1:11" x14ac:dyDescent="0.2">
      <c r="A38">
        <f t="shared" si="4"/>
        <v>36</v>
      </c>
      <c r="B38" s="1">
        <v>27856</v>
      </c>
      <c r="C38" s="1">
        <v>38063</v>
      </c>
      <c r="D38" s="2">
        <v>65652.899999999994</v>
      </c>
      <c r="E38" s="3" t="s">
        <v>9</v>
      </c>
      <c r="F38" s="3"/>
      <c r="H38">
        <f t="shared" si="5"/>
        <v>62500.01</v>
      </c>
      <c r="I38">
        <f t="shared" si="6"/>
        <v>0.32</v>
      </c>
      <c r="J38">
        <f t="shared" si="7"/>
        <v>15070.9</v>
      </c>
      <c r="K38">
        <f t="shared" si="3"/>
        <v>16079.824799999997</v>
      </c>
    </row>
    <row r="39" spans="1:11" x14ac:dyDescent="0.2">
      <c r="A39">
        <f t="shared" si="4"/>
        <v>37</v>
      </c>
      <c r="B39" s="1">
        <v>28261</v>
      </c>
      <c r="C39" s="1">
        <v>38201</v>
      </c>
      <c r="D39" s="2">
        <v>97649.7</v>
      </c>
      <c r="E39" s="3" t="s">
        <v>11</v>
      </c>
      <c r="F39" s="3"/>
      <c r="H39">
        <f t="shared" si="5"/>
        <v>83333.34</v>
      </c>
      <c r="I39">
        <f t="shared" si="6"/>
        <v>0.34</v>
      </c>
      <c r="J39">
        <f t="shared" si="7"/>
        <v>21737.57</v>
      </c>
      <c r="K39">
        <f t="shared" si="3"/>
        <v>26605.132400000002</v>
      </c>
    </row>
    <row r="40" spans="1:11" x14ac:dyDescent="0.2">
      <c r="A40">
        <f t="shared" si="4"/>
        <v>38</v>
      </c>
      <c r="B40" s="1">
        <v>23755</v>
      </c>
      <c r="C40" s="1">
        <v>38233</v>
      </c>
      <c r="D40" s="2">
        <v>77232</v>
      </c>
      <c r="E40" s="3" t="s">
        <v>12</v>
      </c>
      <c r="F40" s="3"/>
      <c r="H40">
        <f t="shared" si="5"/>
        <v>62500.01</v>
      </c>
      <c r="I40">
        <f t="shared" si="6"/>
        <v>0.32</v>
      </c>
      <c r="J40">
        <f t="shared" si="7"/>
        <v>15070.9</v>
      </c>
      <c r="K40">
        <f t="shared" si="3"/>
        <v>19785.1368</v>
      </c>
    </row>
    <row r="41" spans="1:11" x14ac:dyDescent="0.2">
      <c r="A41">
        <f t="shared" si="4"/>
        <v>39</v>
      </c>
      <c r="B41" s="1">
        <v>22969</v>
      </c>
      <c r="C41" s="1">
        <v>38565</v>
      </c>
      <c r="D41" s="2">
        <v>34101.300000000003</v>
      </c>
      <c r="E41" s="3" t="s">
        <v>8</v>
      </c>
      <c r="F41" s="3"/>
      <c r="H41">
        <f t="shared" si="5"/>
        <v>32736.84</v>
      </c>
      <c r="I41">
        <f t="shared" si="6"/>
        <v>0.3</v>
      </c>
      <c r="J41">
        <f t="shared" si="7"/>
        <v>6141.95</v>
      </c>
      <c r="K41">
        <f t="shared" si="3"/>
        <v>6551.2880000000005</v>
      </c>
    </row>
    <row r="42" spans="1:11" x14ac:dyDescent="0.2">
      <c r="A42">
        <f t="shared" si="4"/>
        <v>40</v>
      </c>
      <c r="B42" s="1">
        <v>26650</v>
      </c>
      <c r="C42" s="1">
        <v>38596</v>
      </c>
      <c r="D42" s="2">
        <v>40908.299999999996</v>
      </c>
      <c r="E42" s="3" t="s">
        <v>9</v>
      </c>
      <c r="F42" s="3"/>
      <c r="H42">
        <f t="shared" si="5"/>
        <v>32736.84</v>
      </c>
      <c r="I42">
        <f t="shared" si="6"/>
        <v>0.3</v>
      </c>
      <c r="J42">
        <f t="shared" si="7"/>
        <v>6141.95</v>
      </c>
      <c r="K42">
        <f t="shared" si="3"/>
        <v>8593.387999999999</v>
      </c>
    </row>
    <row r="43" spans="1:11" x14ac:dyDescent="0.2">
      <c r="A43">
        <f t="shared" si="4"/>
        <v>41</v>
      </c>
      <c r="B43" s="1">
        <v>22039</v>
      </c>
      <c r="C43" s="1">
        <v>38691</v>
      </c>
      <c r="D43" s="2">
        <v>39908.699999999997</v>
      </c>
      <c r="E43" s="3" t="s">
        <v>9</v>
      </c>
      <c r="F43" s="3"/>
      <c r="H43">
        <f t="shared" si="5"/>
        <v>32736.84</v>
      </c>
      <c r="I43">
        <f t="shared" si="6"/>
        <v>0.3</v>
      </c>
      <c r="J43">
        <f t="shared" si="7"/>
        <v>6141.95</v>
      </c>
      <c r="K43">
        <f t="shared" si="3"/>
        <v>8293.507999999998</v>
      </c>
    </row>
    <row r="44" spans="1:11" x14ac:dyDescent="0.2">
      <c r="A44">
        <f t="shared" si="4"/>
        <v>42</v>
      </c>
      <c r="B44" s="1">
        <v>22713</v>
      </c>
      <c r="C44" s="1">
        <v>38869</v>
      </c>
      <c r="D44" s="2">
        <v>30116.1</v>
      </c>
      <c r="E44" s="3" t="s">
        <v>6</v>
      </c>
      <c r="F44" s="3"/>
      <c r="H44">
        <f t="shared" si="5"/>
        <v>20770.3</v>
      </c>
      <c r="I44">
        <f t="shared" si="6"/>
        <v>0.23519999999999999</v>
      </c>
      <c r="J44">
        <f t="shared" si="7"/>
        <v>3327.42</v>
      </c>
      <c r="K44">
        <f t="shared" si="3"/>
        <v>5525.5521599999993</v>
      </c>
    </row>
    <row r="45" spans="1:11" x14ac:dyDescent="0.2">
      <c r="A45">
        <f t="shared" si="4"/>
        <v>43</v>
      </c>
      <c r="B45" s="1">
        <v>27411</v>
      </c>
      <c r="C45" s="1">
        <v>38887</v>
      </c>
      <c r="D45" s="2">
        <v>60221.700000000004</v>
      </c>
      <c r="E45" s="3" t="s">
        <v>9</v>
      </c>
      <c r="F45" s="3"/>
      <c r="H45">
        <f t="shared" si="5"/>
        <v>32736.84</v>
      </c>
      <c r="I45">
        <f t="shared" si="6"/>
        <v>0.3</v>
      </c>
      <c r="J45">
        <f t="shared" si="7"/>
        <v>6141.95</v>
      </c>
      <c r="K45">
        <f t="shared" si="3"/>
        <v>14387.407999999999</v>
      </c>
    </row>
    <row r="46" spans="1:11" x14ac:dyDescent="0.2">
      <c r="A46">
        <f t="shared" si="4"/>
        <v>44</v>
      </c>
      <c r="B46" s="1">
        <v>22008</v>
      </c>
      <c r="C46" s="1">
        <v>38899</v>
      </c>
      <c r="D46" s="2">
        <v>22853.699999999997</v>
      </c>
      <c r="E46" s="3" t="s">
        <v>6</v>
      </c>
      <c r="F46" s="3"/>
      <c r="H46">
        <f t="shared" si="5"/>
        <v>20770.3</v>
      </c>
      <c r="I46">
        <f t="shared" si="6"/>
        <v>0.23519999999999999</v>
      </c>
      <c r="J46">
        <f t="shared" si="7"/>
        <v>3327.42</v>
      </c>
      <c r="K46">
        <f t="shared" si="3"/>
        <v>3817.4356799999996</v>
      </c>
    </row>
    <row r="47" spans="1:11" x14ac:dyDescent="0.2">
      <c r="A47">
        <f t="shared" si="4"/>
        <v>45</v>
      </c>
      <c r="B47" s="1">
        <v>25213</v>
      </c>
      <c r="C47" s="1">
        <v>38930</v>
      </c>
      <c r="D47" s="2">
        <v>39218.1</v>
      </c>
      <c r="E47" s="3" t="s">
        <v>7</v>
      </c>
      <c r="F47" s="3"/>
      <c r="H47">
        <f t="shared" si="5"/>
        <v>32736.84</v>
      </c>
      <c r="I47">
        <f t="shared" si="6"/>
        <v>0.3</v>
      </c>
      <c r="J47">
        <f t="shared" si="7"/>
        <v>6141.95</v>
      </c>
      <c r="K47">
        <f t="shared" si="3"/>
        <v>8086.3279999999995</v>
      </c>
    </row>
    <row r="48" spans="1:11" x14ac:dyDescent="0.2">
      <c r="A48">
        <f t="shared" si="4"/>
        <v>46</v>
      </c>
      <c r="B48" s="1">
        <v>22937</v>
      </c>
      <c r="C48" s="1">
        <v>39027</v>
      </c>
      <c r="D48" s="2">
        <v>76148.400000000009</v>
      </c>
      <c r="E48" s="3" t="s">
        <v>9</v>
      </c>
      <c r="F48" s="3"/>
      <c r="H48">
        <f t="shared" si="5"/>
        <v>62500.01</v>
      </c>
      <c r="I48">
        <f t="shared" si="6"/>
        <v>0.32</v>
      </c>
      <c r="J48">
        <f t="shared" si="7"/>
        <v>15070.9</v>
      </c>
      <c r="K48">
        <f t="shared" si="3"/>
        <v>19438.3848</v>
      </c>
    </row>
    <row r="49" spans="1:11" x14ac:dyDescent="0.2">
      <c r="A49">
        <f t="shared" si="4"/>
        <v>47</v>
      </c>
      <c r="B49" s="1">
        <v>27041</v>
      </c>
      <c r="C49" s="1">
        <v>39097</v>
      </c>
      <c r="D49" s="2">
        <v>63027.600000000006</v>
      </c>
      <c r="E49" s="3" t="s">
        <v>9</v>
      </c>
      <c r="F49" s="3"/>
      <c r="H49">
        <f t="shared" si="5"/>
        <v>62500.01</v>
      </c>
      <c r="I49">
        <f t="shared" si="6"/>
        <v>0.32</v>
      </c>
      <c r="J49">
        <f t="shared" si="7"/>
        <v>15070.9</v>
      </c>
      <c r="K49">
        <f t="shared" si="3"/>
        <v>15239.728800000001</v>
      </c>
    </row>
    <row r="50" spans="1:11" x14ac:dyDescent="0.2">
      <c r="A50">
        <f t="shared" si="4"/>
        <v>48</v>
      </c>
      <c r="B50" s="1">
        <v>27135</v>
      </c>
      <c r="C50" s="1">
        <v>39132</v>
      </c>
      <c r="D50" s="2">
        <v>173402.7</v>
      </c>
      <c r="E50" s="3" t="s">
        <v>13</v>
      </c>
      <c r="F50" s="3"/>
      <c r="H50">
        <f t="shared" si="5"/>
        <v>83333.34</v>
      </c>
      <c r="I50">
        <f t="shared" si="6"/>
        <v>0.34</v>
      </c>
      <c r="J50">
        <f t="shared" si="7"/>
        <v>21737.57</v>
      </c>
      <c r="K50">
        <f t="shared" si="3"/>
        <v>52361.152400000006</v>
      </c>
    </row>
    <row r="51" spans="1:11" x14ac:dyDescent="0.2">
      <c r="A51">
        <f t="shared" si="4"/>
        <v>49</v>
      </c>
      <c r="B51" s="1">
        <v>26698</v>
      </c>
      <c r="C51" s="1">
        <v>39378</v>
      </c>
      <c r="D51" s="2">
        <v>148154.4</v>
      </c>
      <c r="E51" s="3" t="s">
        <v>13</v>
      </c>
      <c r="F51" s="3"/>
      <c r="H51">
        <f t="shared" si="5"/>
        <v>83333.34</v>
      </c>
      <c r="I51">
        <f t="shared" si="6"/>
        <v>0.34</v>
      </c>
      <c r="J51">
        <f t="shared" si="7"/>
        <v>21737.57</v>
      </c>
      <c r="K51">
        <f t="shared" si="3"/>
        <v>43776.7304</v>
      </c>
    </row>
    <row r="52" spans="1:11" x14ac:dyDescent="0.2">
      <c r="A52">
        <f t="shared" si="4"/>
        <v>50</v>
      </c>
      <c r="B52" s="1">
        <v>22402</v>
      </c>
      <c r="C52" s="1">
        <v>37012</v>
      </c>
      <c r="D52" s="2">
        <v>240511.2</v>
      </c>
      <c r="E52" s="3" t="s">
        <v>14</v>
      </c>
      <c r="F52" s="3"/>
      <c r="H52">
        <f t="shared" si="5"/>
        <v>83333.34</v>
      </c>
      <c r="I52">
        <f t="shared" si="6"/>
        <v>0.34</v>
      </c>
      <c r="J52">
        <f t="shared" si="7"/>
        <v>21737.57</v>
      </c>
      <c r="K52">
        <f t="shared" si="3"/>
        <v>75178.042400000006</v>
      </c>
    </row>
    <row r="53" spans="1:11" x14ac:dyDescent="0.2">
      <c r="A53">
        <f t="shared" si="4"/>
        <v>51</v>
      </c>
      <c r="B53" s="1">
        <v>21023</v>
      </c>
      <c r="C53" s="1">
        <v>37895</v>
      </c>
      <c r="D53" s="2">
        <v>38607.300000000003</v>
      </c>
      <c r="E53" s="3" t="s">
        <v>7</v>
      </c>
      <c r="F53" s="3"/>
      <c r="H53">
        <f t="shared" si="5"/>
        <v>32736.84</v>
      </c>
      <c r="I53">
        <f t="shared" si="6"/>
        <v>0.3</v>
      </c>
      <c r="J53">
        <f t="shared" si="7"/>
        <v>6141.95</v>
      </c>
      <c r="K53">
        <f t="shared" si="3"/>
        <v>7903.0880000000006</v>
      </c>
    </row>
    <row r="54" spans="1:11" x14ac:dyDescent="0.2">
      <c r="A54">
        <f t="shared" si="4"/>
        <v>52</v>
      </c>
      <c r="B54" s="1">
        <v>21921</v>
      </c>
      <c r="C54" s="1">
        <v>39120</v>
      </c>
      <c r="D54" s="2">
        <v>101390.1</v>
      </c>
      <c r="E54" s="3" t="s">
        <v>11</v>
      </c>
      <c r="F54" s="3"/>
      <c r="H54">
        <f t="shared" si="5"/>
        <v>83333.34</v>
      </c>
      <c r="I54">
        <f t="shared" si="6"/>
        <v>0.34</v>
      </c>
      <c r="J54">
        <f t="shared" si="7"/>
        <v>21737.57</v>
      </c>
      <c r="K54">
        <f t="shared" si="3"/>
        <v>27876.868400000003</v>
      </c>
    </row>
    <row r="55" spans="1:11" x14ac:dyDescent="0.2">
      <c r="A55">
        <f t="shared" si="4"/>
        <v>53</v>
      </c>
      <c r="B55" s="1">
        <v>26958</v>
      </c>
      <c r="C55" s="1">
        <v>39510</v>
      </c>
      <c r="D55" s="2">
        <v>54049.200000000004</v>
      </c>
      <c r="E55" s="3" t="s">
        <v>9</v>
      </c>
      <c r="F55" s="3"/>
      <c r="H55">
        <f t="shared" si="5"/>
        <v>32736.84</v>
      </c>
      <c r="I55">
        <f t="shared" si="6"/>
        <v>0.3</v>
      </c>
      <c r="J55">
        <f t="shared" si="7"/>
        <v>6141.95</v>
      </c>
      <c r="K55">
        <f t="shared" si="3"/>
        <v>12535.658000000001</v>
      </c>
    </row>
    <row r="56" spans="1:11" x14ac:dyDescent="0.2">
      <c r="A56">
        <f t="shared" si="4"/>
        <v>54</v>
      </c>
      <c r="B56" s="1">
        <v>29439</v>
      </c>
      <c r="C56" s="1">
        <v>39554</v>
      </c>
      <c r="D56" s="2">
        <v>33466.799999999996</v>
      </c>
      <c r="E56" s="3" t="s">
        <v>10</v>
      </c>
      <c r="F56" s="3"/>
      <c r="H56">
        <f t="shared" si="5"/>
        <v>32736.84</v>
      </c>
      <c r="I56">
        <f t="shared" si="6"/>
        <v>0.3</v>
      </c>
      <c r="J56">
        <f t="shared" si="7"/>
        <v>6141.95</v>
      </c>
      <c r="K56">
        <f t="shared" si="3"/>
        <v>6360.9379999999983</v>
      </c>
    </row>
    <row r="57" spans="1:11" x14ac:dyDescent="0.2">
      <c r="A57">
        <f t="shared" si="4"/>
        <v>55</v>
      </c>
      <c r="B57" s="1">
        <v>24347</v>
      </c>
      <c r="C57" s="1">
        <v>39587</v>
      </c>
      <c r="D57" s="2">
        <v>25181.1</v>
      </c>
      <c r="E57" s="3" t="s">
        <v>7</v>
      </c>
      <c r="F57" s="3"/>
      <c r="H57">
        <f t="shared" si="5"/>
        <v>20770.3</v>
      </c>
      <c r="I57">
        <f t="shared" si="6"/>
        <v>0.23519999999999999</v>
      </c>
      <c r="J57">
        <f t="shared" si="7"/>
        <v>3327.42</v>
      </c>
      <c r="K57">
        <f t="shared" si="3"/>
        <v>4364.8401599999997</v>
      </c>
    </row>
    <row r="58" spans="1:11" x14ac:dyDescent="0.2">
      <c r="A58">
        <f t="shared" si="4"/>
        <v>56</v>
      </c>
      <c r="B58" s="1">
        <v>29355</v>
      </c>
      <c r="C58" s="1">
        <v>39617</v>
      </c>
      <c r="D58" s="2">
        <v>92176.8</v>
      </c>
      <c r="E58" s="3" t="s">
        <v>11</v>
      </c>
      <c r="F58" s="3"/>
      <c r="H58">
        <f t="shared" si="5"/>
        <v>83333.34</v>
      </c>
      <c r="I58">
        <f t="shared" si="6"/>
        <v>0.34</v>
      </c>
      <c r="J58">
        <f t="shared" si="7"/>
        <v>21737.57</v>
      </c>
      <c r="K58">
        <f t="shared" si="3"/>
        <v>24744.346400000002</v>
      </c>
    </row>
    <row r="59" spans="1:11" x14ac:dyDescent="0.2">
      <c r="A59">
        <f t="shared" si="4"/>
        <v>57</v>
      </c>
      <c r="B59" s="1">
        <v>21051</v>
      </c>
      <c r="C59" s="1">
        <v>39692</v>
      </c>
      <c r="D59" s="2">
        <v>151707</v>
      </c>
      <c r="E59" s="3" t="s">
        <v>13</v>
      </c>
      <c r="F59" s="3"/>
      <c r="H59">
        <f t="shared" si="5"/>
        <v>83333.34</v>
      </c>
      <c r="I59">
        <f t="shared" si="6"/>
        <v>0.34</v>
      </c>
      <c r="J59">
        <f t="shared" si="7"/>
        <v>21737.57</v>
      </c>
      <c r="K59">
        <f t="shared" si="3"/>
        <v>44984.614400000006</v>
      </c>
    </row>
    <row r="60" spans="1:11" x14ac:dyDescent="0.2">
      <c r="A60">
        <f t="shared" si="4"/>
        <v>58</v>
      </c>
      <c r="B60" s="1">
        <v>22570</v>
      </c>
      <c r="C60" s="1">
        <v>39847</v>
      </c>
      <c r="D60" s="2">
        <v>210760.8</v>
      </c>
      <c r="E60" s="3" t="s">
        <v>14</v>
      </c>
      <c r="F60" s="3"/>
      <c r="H60">
        <f t="shared" si="5"/>
        <v>83333.34</v>
      </c>
      <c r="I60">
        <f t="shared" si="6"/>
        <v>0.34</v>
      </c>
      <c r="J60">
        <f t="shared" si="7"/>
        <v>21737.57</v>
      </c>
      <c r="K60">
        <f t="shared" si="3"/>
        <v>65062.9064</v>
      </c>
    </row>
    <row r="61" spans="1:11" x14ac:dyDescent="0.2">
      <c r="A61">
        <f t="shared" si="4"/>
        <v>59</v>
      </c>
      <c r="B61" s="1">
        <v>28751</v>
      </c>
      <c r="C61" s="1">
        <v>39891</v>
      </c>
      <c r="D61" s="2">
        <v>128898.90000000001</v>
      </c>
      <c r="E61" s="3" t="s">
        <v>11</v>
      </c>
      <c r="F61" s="3"/>
      <c r="H61">
        <f t="shared" si="5"/>
        <v>83333.34</v>
      </c>
      <c r="I61">
        <f t="shared" si="6"/>
        <v>0.34</v>
      </c>
      <c r="J61">
        <f t="shared" si="7"/>
        <v>21737.57</v>
      </c>
      <c r="K61">
        <f t="shared" si="3"/>
        <v>37229.860400000005</v>
      </c>
    </row>
    <row r="62" spans="1:11" x14ac:dyDescent="0.2">
      <c r="A62">
        <f t="shared" si="4"/>
        <v>60</v>
      </c>
      <c r="B62" s="1">
        <v>30895</v>
      </c>
      <c r="C62" s="1">
        <v>39989</v>
      </c>
      <c r="D62" s="2">
        <v>31881.9</v>
      </c>
      <c r="E62" s="3" t="s">
        <v>8</v>
      </c>
      <c r="F62" s="3"/>
      <c r="H62">
        <f t="shared" si="5"/>
        <v>20770.3</v>
      </c>
      <c r="I62">
        <f t="shared" si="6"/>
        <v>0.23519999999999999</v>
      </c>
      <c r="J62">
        <f t="shared" si="7"/>
        <v>3327.42</v>
      </c>
      <c r="K62">
        <f t="shared" si="3"/>
        <v>5940.8683200000005</v>
      </c>
    </row>
    <row r="63" spans="1:11" x14ac:dyDescent="0.2">
      <c r="A63">
        <f t="shared" si="4"/>
        <v>61</v>
      </c>
      <c r="B63" s="1">
        <v>29881</v>
      </c>
      <c r="C63" s="1">
        <v>40021</v>
      </c>
      <c r="D63" s="2">
        <v>60627.600000000006</v>
      </c>
      <c r="E63" s="3" t="s">
        <v>9</v>
      </c>
      <c r="F63" s="3"/>
      <c r="H63">
        <f t="shared" si="5"/>
        <v>32736.84</v>
      </c>
      <c r="I63">
        <f t="shared" si="6"/>
        <v>0.3</v>
      </c>
      <c r="J63">
        <f t="shared" si="7"/>
        <v>6141.95</v>
      </c>
      <c r="K63">
        <f t="shared" si="3"/>
        <v>14509.178</v>
      </c>
    </row>
    <row r="64" spans="1:11" x14ac:dyDescent="0.2">
      <c r="A64">
        <f t="shared" si="4"/>
        <v>62</v>
      </c>
      <c r="B64" s="1">
        <v>28729</v>
      </c>
      <c r="C64" s="1">
        <v>40056</v>
      </c>
      <c r="D64" s="2">
        <v>91758</v>
      </c>
      <c r="E64" s="3" t="s">
        <v>11</v>
      </c>
      <c r="F64" s="3"/>
      <c r="H64">
        <f t="shared" si="5"/>
        <v>83333.34</v>
      </c>
      <c r="I64">
        <f t="shared" si="6"/>
        <v>0.34</v>
      </c>
      <c r="J64">
        <f t="shared" si="7"/>
        <v>21737.57</v>
      </c>
      <c r="K64">
        <f t="shared" si="3"/>
        <v>24601.954400000002</v>
      </c>
    </row>
    <row r="65" spans="1:11" x14ac:dyDescent="0.2">
      <c r="A65">
        <f t="shared" si="4"/>
        <v>63</v>
      </c>
      <c r="B65" s="1">
        <v>29831</v>
      </c>
      <c r="C65" s="1">
        <v>42384</v>
      </c>
      <c r="D65" s="2">
        <v>152973</v>
      </c>
      <c r="E65" s="3" t="s">
        <v>13</v>
      </c>
      <c r="F65" s="3"/>
      <c r="H65">
        <f t="shared" si="5"/>
        <v>83333.34</v>
      </c>
      <c r="I65">
        <f t="shared" si="6"/>
        <v>0.34</v>
      </c>
      <c r="J65">
        <f t="shared" si="7"/>
        <v>21737.57</v>
      </c>
      <c r="K65">
        <f t="shared" si="3"/>
        <v>45415.054400000001</v>
      </c>
    </row>
    <row r="66" spans="1:11" x14ac:dyDescent="0.2">
      <c r="A66">
        <f t="shared" si="4"/>
        <v>64</v>
      </c>
      <c r="B66" s="1">
        <v>24736</v>
      </c>
      <c r="C66" s="1">
        <v>40273</v>
      </c>
      <c r="D66" s="2">
        <v>53375.700000000004</v>
      </c>
      <c r="E66" s="3" t="s">
        <v>10</v>
      </c>
      <c r="F66" s="3"/>
      <c r="H66">
        <f t="shared" si="5"/>
        <v>32736.84</v>
      </c>
      <c r="I66">
        <f t="shared" si="6"/>
        <v>0.3</v>
      </c>
      <c r="J66">
        <f t="shared" si="7"/>
        <v>6141.95</v>
      </c>
      <c r="K66">
        <f t="shared" si="3"/>
        <v>12333.608</v>
      </c>
    </row>
    <row r="67" spans="1:11" x14ac:dyDescent="0.2">
      <c r="A67">
        <f t="shared" si="4"/>
        <v>65</v>
      </c>
      <c r="B67" s="1">
        <v>30425</v>
      </c>
      <c r="C67" s="1">
        <v>40273</v>
      </c>
      <c r="D67" s="2">
        <v>46121.1</v>
      </c>
      <c r="E67" s="3" t="s">
        <v>7</v>
      </c>
      <c r="F67" s="3"/>
      <c r="H67">
        <f t="shared" ref="H67:H98" si="8">IF(AND(D67&lt;=$O$3,D67&gt;$N$3),$N$3,IF(AND(D67&lt;=$O$4,D67&gt;$N$4),$N$4,IF(AND(D67&lt;=$O$5,D67&gt;$N$5),$N$5,IF(AND(D67&lt;=$O$6,D67&gt;$N$6),$N$6,IF(AND(D67&lt;=$O$7,D67&gt;$N$7),$N$7,IF(AND(D67&lt;=$O$8,D67&gt;$N$8),$N$8,IF(AND(D67&lt;=$O$9,D67&gt;$N$9),$N$9,IF(AND(D67&lt;=$O$10,D67&gt;$N$10),$N$10,IF(AND(D67&lt;=$O$11,D67&gt;$N$11),$N$11,IF(AND(D67&lt;=$O$12,D67&gt;$N$12),$N$12,IF(D67&gt;$N$13,$N$13)))))))))))</f>
        <v>32736.84</v>
      </c>
      <c r="I67">
        <f t="shared" ref="I67:I98" si="9">IF(H67=$N$3,$Q$3,IF(H67=$N$4,$Q$4,IF(H67=$N$5,$Q$5,IF(H67=$N$6,$Q$6,IF(H67=$N$7,$Q$7,IF(H67=$N$8,$Q$8,IF(H67=$N$9,$Q$9,IF(H67=$N$10,$Q$10,IF(H67=$N$11,$Q$11,IF(H67=$N$12,$Q$12,IF(H67=$N$13,$Q$13)))))))))))</f>
        <v>0.3</v>
      </c>
      <c r="J67">
        <f t="shared" ref="J67:J98" si="10">IF(H67=$N$3,$P$3,IF(H67=$N$4,$P$4,IF(H67=$N$5,$P$5,IF(H67=$N$6,$P$6,IF(H67=$N$7,$P$7,IF(H67=$N$8,$P$8,IF(H67=$N$9,$P$9,IF(H67=$N$10,$P$10,IF(H67=$N$11,$P$11,IF(H67=$N$12,$P$12,IF(H67=$N$13,$P$13)))))))))))</f>
        <v>6141.95</v>
      </c>
      <c r="K67">
        <f t="shared" si="3"/>
        <v>10157.227999999999</v>
      </c>
    </row>
    <row r="68" spans="1:11" x14ac:dyDescent="0.2">
      <c r="A68">
        <f t="shared" si="4"/>
        <v>66</v>
      </c>
      <c r="B68" s="1">
        <v>26609</v>
      </c>
      <c r="C68" s="1">
        <v>40392</v>
      </c>
      <c r="D68" s="2">
        <v>28551</v>
      </c>
      <c r="E68" s="3" t="s">
        <v>8</v>
      </c>
      <c r="F68" s="3"/>
      <c r="H68">
        <f t="shared" si="8"/>
        <v>20770.3</v>
      </c>
      <c r="I68">
        <f t="shared" si="9"/>
        <v>0.23519999999999999</v>
      </c>
      <c r="J68">
        <f t="shared" si="10"/>
        <v>3327.42</v>
      </c>
      <c r="K68">
        <f t="shared" ref="K68:K131" si="11">(D68-H68)*I68 + J68</f>
        <v>5157.4406400000007</v>
      </c>
    </row>
    <row r="69" spans="1:11" x14ac:dyDescent="0.2">
      <c r="A69">
        <f t="shared" ref="A69:A132" si="12">+A68+1</f>
        <v>67</v>
      </c>
      <c r="B69" s="1">
        <v>30198</v>
      </c>
      <c r="C69" s="1">
        <v>40546</v>
      </c>
      <c r="D69" s="2">
        <v>92785.8</v>
      </c>
      <c r="E69" s="3" t="s">
        <v>11</v>
      </c>
      <c r="F69" s="3"/>
      <c r="H69">
        <f t="shared" si="8"/>
        <v>83333.34</v>
      </c>
      <c r="I69">
        <f t="shared" si="9"/>
        <v>0.34</v>
      </c>
      <c r="J69">
        <f t="shared" si="10"/>
        <v>21737.57</v>
      </c>
      <c r="K69">
        <f t="shared" si="11"/>
        <v>24951.406400000003</v>
      </c>
    </row>
    <row r="70" spans="1:11" x14ac:dyDescent="0.2">
      <c r="A70">
        <f t="shared" si="12"/>
        <v>68</v>
      </c>
      <c r="B70" s="1">
        <v>31213</v>
      </c>
      <c r="C70" s="1">
        <v>42887</v>
      </c>
      <c r="D70" s="2">
        <v>35000.100000000006</v>
      </c>
      <c r="E70" s="3" t="s">
        <v>7</v>
      </c>
      <c r="F70" s="3"/>
      <c r="H70">
        <f t="shared" si="8"/>
        <v>32736.84</v>
      </c>
      <c r="I70">
        <f t="shared" si="9"/>
        <v>0.3</v>
      </c>
      <c r="J70">
        <f t="shared" si="10"/>
        <v>6141.95</v>
      </c>
      <c r="K70">
        <f t="shared" si="11"/>
        <v>6820.9280000000017</v>
      </c>
    </row>
    <row r="71" spans="1:11" x14ac:dyDescent="0.2">
      <c r="A71">
        <f t="shared" si="12"/>
        <v>69</v>
      </c>
      <c r="B71" s="1">
        <v>30933</v>
      </c>
      <c r="C71" s="1">
        <v>39825</v>
      </c>
      <c r="D71" s="2">
        <v>41028.299999999996</v>
      </c>
      <c r="E71" s="3" t="s">
        <v>9</v>
      </c>
      <c r="F71" s="3"/>
      <c r="H71">
        <f t="shared" si="8"/>
        <v>32736.84</v>
      </c>
      <c r="I71">
        <f t="shared" si="9"/>
        <v>0.3</v>
      </c>
      <c r="J71">
        <f t="shared" si="10"/>
        <v>6141.95</v>
      </c>
      <c r="K71">
        <f t="shared" si="11"/>
        <v>8629.387999999999</v>
      </c>
    </row>
    <row r="72" spans="1:11" x14ac:dyDescent="0.2">
      <c r="A72">
        <f t="shared" si="12"/>
        <v>70</v>
      </c>
      <c r="B72" s="1">
        <v>24626</v>
      </c>
      <c r="C72" s="1">
        <v>40603</v>
      </c>
      <c r="D72" s="2">
        <v>30246.300000000003</v>
      </c>
      <c r="E72" s="3" t="s">
        <v>7</v>
      </c>
      <c r="F72" s="3"/>
      <c r="H72">
        <f t="shared" si="8"/>
        <v>20770.3</v>
      </c>
      <c r="I72">
        <f t="shared" si="9"/>
        <v>0.23519999999999999</v>
      </c>
      <c r="J72">
        <f t="shared" si="10"/>
        <v>3327.42</v>
      </c>
      <c r="K72">
        <f t="shared" si="11"/>
        <v>5556.1752000000015</v>
      </c>
    </row>
    <row r="73" spans="1:11" x14ac:dyDescent="0.2">
      <c r="A73">
        <f t="shared" si="12"/>
        <v>71</v>
      </c>
      <c r="B73" s="1">
        <v>30502</v>
      </c>
      <c r="C73" s="1">
        <v>40603</v>
      </c>
      <c r="D73" s="2">
        <v>30678.3</v>
      </c>
      <c r="E73" s="3" t="s">
        <v>7</v>
      </c>
      <c r="F73" s="3"/>
      <c r="H73">
        <f t="shared" si="8"/>
        <v>20770.3</v>
      </c>
      <c r="I73">
        <f t="shared" si="9"/>
        <v>0.23519999999999999</v>
      </c>
      <c r="J73">
        <f t="shared" si="10"/>
        <v>3327.42</v>
      </c>
      <c r="K73">
        <f t="shared" si="11"/>
        <v>5657.7816000000003</v>
      </c>
    </row>
    <row r="74" spans="1:11" x14ac:dyDescent="0.2">
      <c r="A74">
        <f t="shared" si="12"/>
        <v>72</v>
      </c>
      <c r="B74" s="1">
        <v>28176</v>
      </c>
      <c r="C74" s="1">
        <v>40634</v>
      </c>
      <c r="D74" s="2">
        <v>25970.399999999998</v>
      </c>
      <c r="E74" s="3" t="s">
        <v>8</v>
      </c>
      <c r="F74" s="3"/>
      <c r="H74">
        <f t="shared" si="8"/>
        <v>20770.3</v>
      </c>
      <c r="I74">
        <f t="shared" si="9"/>
        <v>0.23519999999999999</v>
      </c>
      <c r="J74">
        <f t="shared" si="10"/>
        <v>3327.42</v>
      </c>
      <c r="K74">
        <f t="shared" si="11"/>
        <v>4550.4835199999998</v>
      </c>
    </row>
    <row r="75" spans="1:11" x14ac:dyDescent="0.2">
      <c r="A75">
        <f t="shared" si="12"/>
        <v>73</v>
      </c>
      <c r="B75" s="1">
        <v>31346</v>
      </c>
      <c r="C75" s="1">
        <v>40664</v>
      </c>
      <c r="D75" s="2">
        <v>56718.9</v>
      </c>
      <c r="E75" s="3" t="s">
        <v>9</v>
      </c>
      <c r="F75" s="3"/>
      <c r="H75">
        <f t="shared" si="8"/>
        <v>32736.84</v>
      </c>
      <c r="I75">
        <f t="shared" si="9"/>
        <v>0.3</v>
      </c>
      <c r="J75">
        <f t="shared" si="10"/>
        <v>6141.95</v>
      </c>
      <c r="K75">
        <f t="shared" si="11"/>
        <v>13336.567999999999</v>
      </c>
    </row>
    <row r="76" spans="1:11" x14ac:dyDescent="0.2">
      <c r="A76">
        <f t="shared" si="12"/>
        <v>74</v>
      </c>
      <c r="B76" s="1">
        <v>27102</v>
      </c>
      <c r="C76" s="1">
        <v>40728</v>
      </c>
      <c r="D76" s="2">
        <v>113175</v>
      </c>
      <c r="E76" s="3" t="s">
        <v>11</v>
      </c>
      <c r="F76" s="3"/>
      <c r="H76">
        <f t="shared" si="8"/>
        <v>83333.34</v>
      </c>
      <c r="I76">
        <f t="shared" si="9"/>
        <v>0.34</v>
      </c>
      <c r="J76">
        <f t="shared" si="10"/>
        <v>21737.57</v>
      </c>
      <c r="K76">
        <f t="shared" si="11"/>
        <v>31883.734400000001</v>
      </c>
    </row>
    <row r="77" spans="1:11" x14ac:dyDescent="0.2">
      <c r="A77">
        <f t="shared" si="12"/>
        <v>75</v>
      </c>
      <c r="B77" s="1">
        <v>32259</v>
      </c>
      <c r="C77" s="1">
        <v>40742</v>
      </c>
      <c r="D77" s="2">
        <v>46554.899999999994</v>
      </c>
      <c r="E77" s="3" t="s">
        <v>9</v>
      </c>
      <c r="F77" s="3"/>
      <c r="H77">
        <f t="shared" si="8"/>
        <v>32736.84</v>
      </c>
      <c r="I77">
        <f t="shared" si="9"/>
        <v>0.3</v>
      </c>
      <c r="J77">
        <f t="shared" si="10"/>
        <v>6141.95</v>
      </c>
      <c r="K77">
        <f t="shared" si="11"/>
        <v>10287.367999999999</v>
      </c>
    </row>
    <row r="78" spans="1:11" x14ac:dyDescent="0.2">
      <c r="A78">
        <f t="shared" si="12"/>
        <v>76</v>
      </c>
      <c r="B78" s="1">
        <v>30278</v>
      </c>
      <c r="C78" s="1">
        <v>40820</v>
      </c>
      <c r="D78" s="2">
        <v>35907.9</v>
      </c>
      <c r="E78" s="3" t="s">
        <v>9</v>
      </c>
      <c r="F78" s="3"/>
      <c r="H78">
        <f t="shared" si="8"/>
        <v>32736.84</v>
      </c>
      <c r="I78">
        <f t="shared" si="9"/>
        <v>0.3</v>
      </c>
      <c r="J78">
        <f t="shared" si="10"/>
        <v>6141.95</v>
      </c>
      <c r="K78">
        <f t="shared" si="11"/>
        <v>7093.268</v>
      </c>
    </row>
    <row r="79" spans="1:11" x14ac:dyDescent="0.2">
      <c r="A79">
        <f t="shared" si="12"/>
        <v>77</v>
      </c>
      <c r="B79" s="1">
        <v>30474</v>
      </c>
      <c r="C79" s="1">
        <v>40931</v>
      </c>
      <c r="D79" s="2">
        <v>40408.800000000003</v>
      </c>
      <c r="E79" s="3" t="s">
        <v>9</v>
      </c>
      <c r="F79" s="3"/>
      <c r="H79">
        <f t="shared" si="8"/>
        <v>32736.84</v>
      </c>
      <c r="I79">
        <f t="shared" si="9"/>
        <v>0.3</v>
      </c>
      <c r="J79">
        <f t="shared" si="10"/>
        <v>6141.95</v>
      </c>
      <c r="K79">
        <f t="shared" si="11"/>
        <v>8443.5380000000005</v>
      </c>
    </row>
    <row r="80" spans="1:11" x14ac:dyDescent="0.2">
      <c r="A80">
        <f t="shared" si="12"/>
        <v>78</v>
      </c>
      <c r="B80" s="1">
        <v>32639</v>
      </c>
      <c r="C80" s="1">
        <v>40975</v>
      </c>
      <c r="D80" s="2">
        <v>35822.1</v>
      </c>
      <c r="E80" s="3" t="s">
        <v>9</v>
      </c>
      <c r="F80" s="3"/>
      <c r="H80">
        <f t="shared" si="8"/>
        <v>32736.84</v>
      </c>
      <c r="I80">
        <f t="shared" si="9"/>
        <v>0.3</v>
      </c>
      <c r="J80">
        <f t="shared" si="10"/>
        <v>6141.95</v>
      </c>
      <c r="K80">
        <f t="shared" si="11"/>
        <v>7067.5279999999993</v>
      </c>
    </row>
    <row r="81" spans="1:11" x14ac:dyDescent="0.2">
      <c r="A81">
        <f t="shared" si="12"/>
        <v>79</v>
      </c>
      <c r="B81" s="1">
        <v>23903</v>
      </c>
      <c r="C81" s="1">
        <v>32881</v>
      </c>
      <c r="D81" s="2">
        <v>97877.4</v>
      </c>
      <c r="E81" s="3" t="s">
        <v>11</v>
      </c>
      <c r="F81" s="3"/>
      <c r="H81">
        <f t="shared" si="8"/>
        <v>83333.34</v>
      </c>
      <c r="I81">
        <f t="shared" si="9"/>
        <v>0.34</v>
      </c>
      <c r="J81">
        <f t="shared" si="10"/>
        <v>21737.57</v>
      </c>
      <c r="K81">
        <f t="shared" si="11"/>
        <v>26682.5504</v>
      </c>
    </row>
    <row r="82" spans="1:11" x14ac:dyDescent="0.2">
      <c r="A82">
        <f t="shared" si="12"/>
        <v>80</v>
      </c>
      <c r="B82" s="1">
        <v>29642</v>
      </c>
      <c r="C82" s="1">
        <v>41065</v>
      </c>
      <c r="D82" s="2">
        <v>39196.5</v>
      </c>
      <c r="E82" s="3" t="s">
        <v>7</v>
      </c>
      <c r="F82" s="3"/>
      <c r="H82">
        <f t="shared" si="8"/>
        <v>32736.84</v>
      </c>
      <c r="I82">
        <f t="shared" si="9"/>
        <v>0.3</v>
      </c>
      <c r="J82">
        <f t="shared" si="10"/>
        <v>6141.95</v>
      </c>
      <c r="K82">
        <f t="shared" si="11"/>
        <v>8079.848</v>
      </c>
    </row>
    <row r="83" spans="1:11" x14ac:dyDescent="0.2">
      <c r="A83">
        <f t="shared" si="12"/>
        <v>81</v>
      </c>
      <c r="B83" s="1">
        <v>30035</v>
      </c>
      <c r="C83" s="1">
        <v>41073</v>
      </c>
      <c r="D83" s="2">
        <v>37470.9</v>
      </c>
      <c r="E83" s="3" t="s">
        <v>9</v>
      </c>
      <c r="F83" s="3"/>
      <c r="H83">
        <f t="shared" si="8"/>
        <v>32736.84</v>
      </c>
      <c r="I83">
        <f t="shared" si="9"/>
        <v>0.3</v>
      </c>
      <c r="J83">
        <f t="shared" si="10"/>
        <v>6141.95</v>
      </c>
      <c r="K83">
        <f t="shared" si="11"/>
        <v>7562.1679999999997</v>
      </c>
    </row>
    <row r="84" spans="1:11" x14ac:dyDescent="0.2">
      <c r="A84">
        <f t="shared" si="12"/>
        <v>82</v>
      </c>
      <c r="B84" s="1">
        <v>28999</v>
      </c>
      <c r="C84" s="1">
        <v>41088</v>
      </c>
      <c r="D84" s="2">
        <v>36563.1</v>
      </c>
      <c r="E84" s="3" t="s">
        <v>7</v>
      </c>
      <c r="F84" s="3"/>
      <c r="H84">
        <f t="shared" si="8"/>
        <v>32736.84</v>
      </c>
      <c r="I84">
        <f t="shared" si="9"/>
        <v>0.3</v>
      </c>
      <c r="J84">
        <f t="shared" si="10"/>
        <v>6141.95</v>
      </c>
      <c r="K84">
        <f t="shared" si="11"/>
        <v>7289.8279999999995</v>
      </c>
    </row>
    <row r="85" spans="1:11" x14ac:dyDescent="0.2">
      <c r="A85">
        <f t="shared" si="12"/>
        <v>83</v>
      </c>
      <c r="B85" s="1">
        <v>31637</v>
      </c>
      <c r="C85" s="1">
        <v>41155</v>
      </c>
      <c r="D85" s="2">
        <v>37499.1</v>
      </c>
      <c r="E85" s="3" t="s">
        <v>9</v>
      </c>
      <c r="F85" s="3"/>
      <c r="H85">
        <f t="shared" si="8"/>
        <v>32736.84</v>
      </c>
      <c r="I85">
        <f t="shared" si="9"/>
        <v>0.3</v>
      </c>
      <c r="J85">
        <f t="shared" si="10"/>
        <v>6141.95</v>
      </c>
      <c r="K85">
        <f t="shared" si="11"/>
        <v>7570.6279999999988</v>
      </c>
    </row>
    <row r="86" spans="1:11" x14ac:dyDescent="0.2">
      <c r="A86">
        <f t="shared" si="12"/>
        <v>84</v>
      </c>
      <c r="B86" s="1">
        <v>30592</v>
      </c>
      <c r="C86" s="1">
        <v>41155</v>
      </c>
      <c r="D86" s="2">
        <v>62172.899999999994</v>
      </c>
      <c r="E86" s="3" t="s">
        <v>11</v>
      </c>
      <c r="F86" s="3"/>
      <c r="H86">
        <f t="shared" si="8"/>
        <v>32736.84</v>
      </c>
      <c r="I86">
        <f t="shared" si="9"/>
        <v>0.3</v>
      </c>
      <c r="J86">
        <f t="shared" si="10"/>
        <v>6141.95</v>
      </c>
      <c r="K86">
        <f t="shared" si="11"/>
        <v>14972.767999999996</v>
      </c>
    </row>
    <row r="87" spans="1:11" x14ac:dyDescent="0.2">
      <c r="A87">
        <f t="shared" si="12"/>
        <v>85</v>
      </c>
      <c r="B87" s="1">
        <v>31080</v>
      </c>
      <c r="C87" s="1">
        <v>41162</v>
      </c>
      <c r="D87" s="2">
        <v>43496.4</v>
      </c>
      <c r="E87" s="3" t="s">
        <v>9</v>
      </c>
      <c r="F87" s="3"/>
      <c r="H87">
        <f t="shared" si="8"/>
        <v>32736.84</v>
      </c>
      <c r="I87">
        <f t="shared" si="9"/>
        <v>0.3</v>
      </c>
      <c r="J87">
        <f t="shared" si="10"/>
        <v>6141.95</v>
      </c>
      <c r="K87">
        <f t="shared" si="11"/>
        <v>9369.8179999999993</v>
      </c>
    </row>
    <row r="88" spans="1:11" x14ac:dyDescent="0.2">
      <c r="A88">
        <f t="shared" si="12"/>
        <v>86</v>
      </c>
      <c r="B88" s="1">
        <v>32776</v>
      </c>
      <c r="C88" s="1">
        <v>41162</v>
      </c>
      <c r="D88" s="2">
        <v>34082.399999999994</v>
      </c>
      <c r="E88" s="3" t="s">
        <v>9</v>
      </c>
      <c r="F88" s="3"/>
      <c r="H88">
        <f t="shared" si="8"/>
        <v>32736.84</v>
      </c>
      <c r="I88">
        <f t="shared" si="9"/>
        <v>0.3</v>
      </c>
      <c r="J88">
        <f t="shared" si="10"/>
        <v>6141.95</v>
      </c>
      <c r="K88">
        <f t="shared" si="11"/>
        <v>6545.6179999999977</v>
      </c>
    </row>
    <row r="89" spans="1:11" x14ac:dyDescent="0.2">
      <c r="A89">
        <f t="shared" si="12"/>
        <v>87</v>
      </c>
      <c r="B89" s="1">
        <v>29603</v>
      </c>
      <c r="C89" s="1">
        <v>41183</v>
      </c>
      <c r="D89" s="2">
        <v>34384.200000000004</v>
      </c>
      <c r="E89" s="3" t="s">
        <v>9</v>
      </c>
      <c r="F89" s="3"/>
      <c r="H89">
        <f t="shared" si="8"/>
        <v>32736.84</v>
      </c>
      <c r="I89">
        <f t="shared" si="9"/>
        <v>0.3</v>
      </c>
      <c r="J89">
        <f t="shared" si="10"/>
        <v>6141.95</v>
      </c>
      <c r="K89">
        <f t="shared" si="11"/>
        <v>6636.1580000000013</v>
      </c>
    </row>
    <row r="90" spans="1:11" x14ac:dyDescent="0.2">
      <c r="A90">
        <f t="shared" si="12"/>
        <v>88</v>
      </c>
      <c r="B90" s="1">
        <v>26845</v>
      </c>
      <c r="C90" s="1">
        <v>41197</v>
      </c>
      <c r="D90" s="2">
        <v>29784.9</v>
      </c>
      <c r="E90" s="3" t="s">
        <v>8</v>
      </c>
      <c r="F90" s="3"/>
      <c r="H90">
        <f t="shared" si="8"/>
        <v>20770.3</v>
      </c>
      <c r="I90">
        <f t="shared" si="9"/>
        <v>0.23519999999999999</v>
      </c>
      <c r="J90">
        <f t="shared" si="10"/>
        <v>3327.42</v>
      </c>
      <c r="K90">
        <f t="shared" si="11"/>
        <v>5447.6539200000007</v>
      </c>
    </row>
    <row r="91" spans="1:11" x14ac:dyDescent="0.2">
      <c r="A91">
        <f t="shared" si="12"/>
        <v>89</v>
      </c>
      <c r="B91" s="1">
        <v>30518</v>
      </c>
      <c r="C91" s="1">
        <v>41211</v>
      </c>
      <c r="D91" s="2">
        <v>36123.599999999999</v>
      </c>
      <c r="E91" s="3" t="s">
        <v>9</v>
      </c>
      <c r="F91" s="3"/>
      <c r="H91">
        <f t="shared" si="8"/>
        <v>32736.84</v>
      </c>
      <c r="I91">
        <f t="shared" si="9"/>
        <v>0.3</v>
      </c>
      <c r="J91">
        <f t="shared" si="10"/>
        <v>6141.95</v>
      </c>
      <c r="K91">
        <f t="shared" si="11"/>
        <v>7157.9779999999992</v>
      </c>
    </row>
    <row r="92" spans="1:11" x14ac:dyDescent="0.2">
      <c r="A92">
        <f t="shared" si="12"/>
        <v>90</v>
      </c>
      <c r="B92" s="1">
        <v>31824</v>
      </c>
      <c r="C92" s="1">
        <v>41241</v>
      </c>
      <c r="D92" s="2">
        <v>35751</v>
      </c>
      <c r="E92" s="3" t="s">
        <v>9</v>
      </c>
      <c r="F92" s="3"/>
      <c r="H92">
        <f t="shared" si="8"/>
        <v>32736.84</v>
      </c>
      <c r="I92">
        <f t="shared" si="9"/>
        <v>0.3</v>
      </c>
      <c r="J92">
        <f t="shared" si="10"/>
        <v>6141.95</v>
      </c>
      <c r="K92">
        <f t="shared" si="11"/>
        <v>7046.1979999999994</v>
      </c>
    </row>
    <row r="93" spans="1:11" x14ac:dyDescent="0.2">
      <c r="A93">
        <f t="shared" si="12"/>
        <v>91</v>
      </c>
      <c r="B93" s="1">
        <v>29571</v>
      </c>
      <c r="C93" s="1">
        <v>41281</v>
      </c>
      <c r="D93" s="2">
        <v>34562.699999999997</v>
      </c>
      <c r="E93" s="3" t="s">
        <v>9</v>
      </c>
      <c r="F93" s="3"/>
      <c r="H93">
        <f t="shared" si="8"/>
        <v>32736.84</v>
      </c>
      <c r="I93">
        <f t="shared" si="9"/>
        <v>0.3</v>
      </c>
      <c r="J93">
        <f t="shared" si="10"/>
        <v>6141.95</v>
      </c>
      <c r="K93">
        <f t="shared" si="11"/>
        <v>6689.7079999999987</v>
      </c>
    </row>
    <row r="94" spans="1:11" x14ac:dyDescent="0.2">
      <c r="A94">
        <f t="shared" si="12"/>
        <v>92</v>
      </c>
      <c r="B94" s="1">
        <v>28861</v>
      </c>
      <c r="C94" s="1">
        <v>41260</v>
      </c>
      <c r="D94" s="2">
        <v>34861.5</v>
      </c>
      <c r="E94" s="3" t="s">
        <v>9</v>
      </c>
      <c r="F94" s="3"/>
      <c r="H94">
        <f t="shared" si="8"/>
        <v>32736.84</v>
      </c>
      <c r="I94">
        <f t="shared" si="9"/>
        <v>0.3</v>
      </c>
      <c r="J94">
        <f t="shared" si="10"/>
        <v>6141.95</v>
      </c>
      <c r="K94">
        <f t="shared" si="11"/>
        <v>6779.348</v>
      </c>
    </row>
    <row r="95" spans="1:11" x14ac:dyDescent="0.2">
      <c r="A95">
        <f t="shared" si="12"/>
        <v>93</v>
      </c>
      <c r="B95" s="1">
        <v>30687</v>
      </c>
      <c r="C95" s="1">
        <v>41295</v>
      </c>
      <c r="D95" s="2">
        <v>31222.799999999999</v>
      </c>
      <c r="E95" s="3" t="s">
        <v>8</v>
      </c>
      <c r="F95" s="3"/>
      <c r="H95">
        <f t="shared" si="8"/>
        <v>20770.3</v>
      </c>
      <c r="I95">
        <f t="shared" si="9"/>
        <v>0.23519999999999999</v>
      </c>
      <c r="J95">
        <f t="shared" si="10"/>
        <v>3327.42</v>
      </c>
      <c r="K95">
        <f t="shared" si="11"/>
        <v>5785.848</v>
      </c>
    </row>
    <row r="96" spans="1:11" x14ac:dyDescent="0.2">
      <c r="A96">
        <f t="shared" si="12"/>
        <v>94</v>
      </c>
      <c r="B96" s="1">
        <v>32959</v>
      </c>
      <c r="C96" s="1">
        <v>41316</v>
      </c>
      <c r="D96" s="2">
        <v>23433.3</v>
      </c>
      <c r="E96" s="3" t="s">
        <v>7</v>
      </c>
      <c r="F96" s="3"/>
      <c r="H96">
        <f t="shared" si="8"/>
        <v>20770.3</v>
      </c>
      <c r="I96">
        <f t="shared" si="9"/>
        <v>0.23519999999999999</v>
      </c>
      <c r="J96">
        <f t="shared" si="10"/>
        <v>3327.42</v>
      </c>
      <c r="K96">
        <f t="shared" si="11"/>
        <v>3953.7575999999999</v>
      </c>
    </row>
    <row r="97" spans="1:11" x14ac:dyDescent="0.2">
      <c r="A97">
        <f t="shared" si="12"/>
        <v>95</v>
      </c>
      <c r="B97" s="1">
        <v>25792</v>
      </c>
      <c r="C97" s="1">
        <v>41330</v>
      </c>
      <c r="D97" s="2">
        <v>35051.700000000004</v>
      </c>
      <c r="E97" s="3" t="s">
        <v>8</v>
      </c>
      <c r="F97" s="3"/>
      <c r="H97">
        <f t="shared" si="8"/>
        <v>32736.84</v>
      </c>
      <c r="I97">
        <f t="shared" si="9"/>
        <v>0.3</v>
      </c>
      <c r="J97">
        <f t="shared" si="10"/>
        <v>6141.95</v>
      </c>
      <c r="K97">
        <f t="shared" si="11"/>
        <v>6836.4080000000013</v>
      </c>
    </row>
    <row r="98" spans="1:11" x14ac:dyDescent="0.2">
      <c r="A98">
        <f t="shared" si="12"/>
        <v>96</v>
      </c>
      <c r="B98" s="1">
        <v>27158</v>
      </c>
      <c r="C98" s="1">
        <v>41344</v>
      </c>
      <c r="D98" s="2">
        <v>175249.5</v>
      </c>
      <c r="E98" s="3" t="s">
        <v>13</v>
      </c>
      <c r="F98" s="3"/>
      <c r="H98">
        <f t="shared" si="8"/>
        <v>83333.34</v>
      </c>
      <c r="I98">
        <f t="shared" si="9"/>
        <v>0.34</v>
      </c>
      <c r="J98">
        <f t="shared" si="10"/>
        <v>21737.57</v>
      </c>
      <c r="K98">
        <f t="shared" si="11"/>
        <v>52989.064400000003</v>
      </c>
    </row>
    <row r="99" spans="1:11" x14ac:dyDescent="0.2">
      <c r="A99">
        <f t="shared" si="12"/>
        <v>97</v>
      </c>
      <c r="B99" s="1">
        <v>24333</v>
      </c>
      <c r="C99" s="1">
        <v>41345</v>
      </c>
      <c r="D99" s="2">
        <v>43620.3</v>
      </c>
      <c r="E99" s="3" t="s">
        <v>10</v>
      </c>
      <c r="F99" s="3"/>
      <c r="H99">
        <f t="shared" ref="H99:H130" si="13">IF(AND(D99&lt;=$O$3,D99&gt;$N$3),$N$3,IF(AND(D99&lt;=$O$4,D99&gt;$N$4),$N$4,IF(AND(D99&lt;=$O$5,D99&gt;$N$5),$N$5,IF(AND(D99&lt;=$O$6,D99&gt;$N$6),$N$6,IF(AND(D99&lt;=$O$7,D99&gt;$N$7),$N$7,IF(AND(D99&lt;=$O$8,D99&gt;$N$8),$N$8,IF(AND(D99&lt;=$O$9,D99&gt;$N$9),$N$9,IF(AND(D99&lt;=$O$10,D99&gt;$N$10),$N$10,IF(AND(D99&lt;=$O$11,D99&gt;$N$11),$N$11,IF(AND(D99&lt;=$O$12,D99&gt;$N$12),$N$12,IF(D99&gt;$N$13,$N$13)))))))))))</f>
        <v>32736.84</v>
      </c>
      <c r="I99">
        <f t="shared" ref="I99:I130" si="14">IF(H99=$N$3,$Q$3,IF(H99=$N$4,$Q$4,IF(H99=$N$5,$Q$5,IF(H99=$N$6,$Q$6,IF(H99=$N$7,$Q$7,IF(H99=$N$8,$Q$8,IF(H99=$N$9,$Q$9,IF(H99=$N$10,$Q$10,IF(H99=$N$11,$Q$11,IF(H99=$N$12,$Q$12,IF(H99=$N$13,$Q$13)))))))))))</f>
        <v>0.3</v>
      </c>
      <c r="J99">
        <f t="shared" ref="J99:J130" si="15">IF(H99=$N$3,$P$3,IF(H99=$N$4,$P$4,IF(H99=$N$5,$P$5,IF(H99=$N$6,$P$6,IF(H99=$N$7,$P$7,IF(H99=$N$8,$P$8,IF(H99=$N$9,$P$9,IF(H99=$N$10,$P$10,IF(H99=$N$11,$P$11,IF(H99=$N$12,$P$12,IF(H99=$N$13,$P$13)))))))))))</f>
        <v>6141.95</v>
      </c>
      <c r="K99">
        <f t="shared" si="11"/>
        <v>9406.9880000000012</v>
      </c>
    </row>
    <row r="100" spans="1:11" x14ac:dyDescent="0.2">
      <c r="A100">
        <f t="shared" si="12"/>
        <v>98</v>
      </c>
      <c r="B100" s="1">
        <v>31053</v>
      </c>
      <c r="C100" s="1">
        <v>41372</v>
      </c>
      <c r="D100" s="2">
        <v>30905.100000000002</v>
      </c>
      <c r="E100" s="3" t="s">
        <v>8</v>
      </c>
      <c r="F100" s="3"/>
      <c r="H100">
        <f t="shared" si="13"/>
        <v>20770.3</v>
      </c>
      <c r="I100">
        <f t="shared" si="14"/>
        <v>0.23519999999999999</v>
      </c>
      <c r="J100">
        <f t="shared" si="15"/>
        <v>3327.42</v>
      </c>
      <c r="K100">
        <f t="shared" si="11"/>
        <v>5711.124960000001</v>
      </c>
    </row>
    <row r="101" spans="1:11" x14ac:dyDescent="0.2">
      <c r="A101">
        <f t="shared" si="12"/>
        <v>99</v>
      </c>
      <c r="B101" s="1">
        <v>24851</v>
      </c>
      <c r="C101" s="1">
        <v>41376</v>
      </c>
      <c r="D101" s="2">
        <v>41257.5</v>
      </c>
      <c r="E101" s="3" t="s">
        <v>8</v>
      </c>
      <c r="F101" s="3"/>
      <c r="H101">
        <f t="shared" si="13"/>
        <v>32736.84</v>
      </c>
      <c r="I101">
        <f t="shared" si="14"/>
        <v>0.3</v>
      </c>
      <c r="J101">
        <f t="shared" si="15"/>
        <v>6141.95</v>
      </c>
      <c r="K101">
        <f t="shared" si="11"/>
        <v>8698.1479999999992</v>
      </c>
    </row>
    <row r="102" spans="1:11" x14ac:dyDescent="0.2">
      <c r="A102">
        <f t="shared" si="12"/>
        <v>100</v>
      </c>
      <c r="B102" s="1">
        <v>26369</v>
      </c>
      <c r="C102" s="1">
        <v>41414</v>
      </c>
      <c r="D102" s="2">
        <v>25557.899999999998</v>
      </c>
      <c r="E102" s="3" t="s">
        <v>8</v>
      </c>
      <c r="F102" s="3"/>
      <c r="H102">
        <f t="shared" si="13"/>
        <v>20770.3</v>
      </c>
      <c r="I102">
        <f t="shared" si="14"/>
        <v>0.23519999999999999</v>
      </c>
      <c r="J102">
        <f t="shared" si="15"/>
        <v>3327.42</v>
      </c>
      <c r="K102">
        <f t="shared" si="11"/>
        <v>4453.4635199999993</v>
      </c>
    </row>
    <row r="103" spans="1:11" x14ac:dyDescent="0.2">
      <c r="A103">
        <f t="shared" si="12"/>
        <v>101</v>
      </c>
      <c r="B103" s="1">
        <v>25796</v>
      </c>
      <c r="C103" s="1">
        <v>41428</v>
      </c>
      <c r="D103" s="2">
        <v>76620.900000000009</v>
      </c>
      <c r="E103" s="3" t="s">
        <v>11</v>
      </c>
      <c r="F103" s="3"/>
      <c r="H103">
        <f t="shared" si="13"/>
        <v>62500.01</v>
      </c>
      <c r="I103">
        <f t="shared" si="14"/>
        <v>0.32</v>
      </c>
      <c r="J103">
        <f t="shared" si="15"/>
        <v>15070.9</v>
      </c>
      <c r="K103">
        <f t="shared" si="11"/>
        <v>19589.584800000001</v>
      </c>
    </row>
    <row r="104" spans="1:11" x14ac:dyDescent="0.2">
      <c r="A104">
        <f t="shared" si="12"/>
        <v>102</v>
      </c>
      <c r="B104" s="1">
        <v>32311</v>
      </c>
      <c r="C104" s="1">
        <v>41456</v>
      </c>
      <c r="D104" s="2">
        <v>24669.3</v>
      </c>
      <c r="E104" s="3" t="s">
        <v>7</v>
      </c>
      <c r="F104" s="3"/>
      <c r="H104">
        <f t="shared" si="13"/>
        <v>20770.3</v>
      </c>
      <c r="I104">
        <f t="shared" si="14"/>
        <v>0.23519999999999999</v>
      </c>
      <c r="J104">
        <f t="shared" si="15"/>
        <v>3327.42</v>
      </c>
      <c r="K104">
        <f t="shared" si="11"/>
        <v>4244.4647999999997</v>
      </c>
    </row>
    <row r="105" spans="1:11" x14ac:dyDescent="0.2">
      <c r="A105">
        <f t="shared" si="12"/>
        <v>103</v>
      </c>
      <c r="B105" s="1">
        <v>32633</v>
      </c>
      <c r="C105" s="1">
        <v>41458</v>
      </c>
      <c r="D105" s="2">
        <v>22976.400000000001</v>
      </c>
      <c r="E105" s="3" t="s">
        <v>6</v>
      </c>
      <c r="F105" s="3"/>
      <c r="H105">
        <f t="shared" si="13"/>
        <v>20770.3</v>
      </c>
      <c r="I105">
        <f t="shared" si="14"/>
        <v>0.23519999999999999</v>
      </c>
      <c r="J105">
        <f t="shared" si="15"/>
        <v>3327.42</v>
      </c>
      <c r="K105">
        <f t="shared" si="11"/>
        <v>3846.2947200000008</v>
      </c>
    </row>
    <row r="106" spans="1:11" x14ac:dyDescent="0.2">
      <c r="A106">
        <f t="shared" si="12"/>
        <v>104</v>
      </c>
      <c r="B106" s="1">
        <v>23442</v>
      </c>
      <c r="C106" s="1">
        <v>41487</v>
      </c>
      <c r="D106" s="2">
        <v>60152.399999999994</v>
      </c>
      <c r="E106" s="3" t="s">
        <v>12</v>
      </c>
      <c r="F106" s="3"/>
      <c r="H106">
        <f t="shared" si="13"/>
        <v>32736.84</v>
      </c>
      <c r="I106">
        <f t="shared" si="14"/>
        <v>0.3</v>
      </c>
      <c r="J106">
        <f t="shared" si="15"/>
        <v>6141.95</v>
      </c>
      <c r="K106">
        <f t="shared" si="11"/>
        <v>14366.617999999999</v>
      </c>
    </row>
    <row r="107" spans="1:11" x14ac:dyDescent="0.2">
      <c r="A107">
        <f t="shared" si="12"/>
        <v>105</v>
      </c>
      <c r="B107" s="1">
        <v>24317</v>
      </c>
      <c r="C107" s="1">
        <v>35732</v>
      </c>
      <c r="D107" s="2">
        <v>51940.5</v>
      </c>
      <c r="E107" s="3" t="s">
        <v>7</v>
      </c>
      <c r="F107" s="3"/>
      <c r="H107">
        <f t="shared" si="13"/>
        <v>32736.84</v>
      </c>
      <c r="I107">
        <f t="shared" si="14"/>
        <v>0.3</v>
      </c>
      <c r="J107">
        <f t="shared" si="15"/>
        <v>6141.95</v>
      </c>
      <c r="K107">
        <f t="shared" si="11"/>
        <v>11903.047999999999</v>
      </c>
    </row>
    <row r="108" spans="1:11" x14ac:dyDescent="0.2">
      <c r="A108">
        <f t="shared" si="12"/>
        <v>106</v>
      </c>
      <c r="B108" s="1">
        <v>23820</v>
      </c>
      <c r="C108" s="1">
        <v>32118</v>
      </c>
      <c r="D108" s="2">
        <v>40990.199999999997</v>
      </c>
      <c r="E108" s="3" t="s">
        <v>7</v>
      </c>
      <c r="F108" s="3"/>
      <c r="H108">
        <f t="shared" si="13"/>
        <v>32736.84</v>
      </c>
      <c r="I108">
        <f t="shared" si="14"/>
        <v>0.3</v>
      </c>
      <c r="J108">
        <f t="shared" si="15"/>
        <v>6141.95</v>
      </c>
      <c r="K108">
        <f t="shared" si="11"/>
        <v>8617.9579999999987</v>
      </c>
    </row>
    <row r="109" spans="1:11" x14ac:dyDescent="0.2">
      <c r="A109">
        <f t="shared" si="12"/>
        <v>107</v>
      </c>
      <c r="B109" s="1">
        <v>27228</v>
      </c>
      <c r="C109" s="1">
        <v>41699</v>
      </c>
      <c r="D109" s="2">
        <v>36851.700000000004</v>
      </c>
      <c r="E109" s="3" t="s">
        <v>10</v>
      </c>
      <c r="F109" s="3"/>
      <c r="H109">
        <f t="shared" si="13"/>
        <v>32736.84</v>
      </c>
      <c r="I109">
        <f t="shared" si="14"/>
        <v>0.3</v>
      </c>
      <c r="J109">
        <f t="shared" si="15"/>
        <v>6141.95</v>
      </c>
      <c r="K109">
        <f t="shared" si="11"/>
        <v>7376.4080000000013</v>
      </c>
    </row>
    <row r="110" spans="1:11" x14ac:dyDescent="0.2">
      <c r="A110">
        <f t="shared" si="12"/>
        <v>108</v>
      </c>
      <c r="B110" s="1">
        <v>33234</v>
      </c>
      <c r="C110" s="1">
        <v>41717</v>
      </c>
      <c r="D110" s="2">
        <v>26059.5</v>
      </c>
      <c r="E110" s="3" t="s">
        <v>7</v>
      </c>
      <c r="F110" s="3"/>
      <c r="H110">
        <f t="shared" si="13"/>
        <v>20770.3</v>
      </c>
      <c r="I110">
        <f t="shared" si="14"/>
        <v>0.23519999999999999</v>
      </c>
      <c r="J110">
        <f t="shared" si="15"/>
        <v>3327.42</v>
      </c>
      <c r="K110">
        <f t="shared" si="11"/>
        <v>4571.43984</v>
      </c>
    </row>
    <row r="111" spans="1:11" x14ac:dyDescent="0.2">
      <c r="A111">
        <f t="shared" si="12"/>
        <v>109</v>
      </c>
      <c r="B111" s="1">
        <v>30023</v>
      </c>
      <c r="C111" s="1">
        <v>41717</v>
      </c>
      <c r="D111" s="2">
        <v>29721</v>
      </c>
      <c r="E111" s="3" t="s">
        <v>9</v>
      </c>
      <c r="F111" s="3"/>
      <c r="H111">
        <f t="shared" si="13"/>
        <v>20770.3</v>
      </c>
      <c r="I111">
        <f t="shared" si="14"/>
        <v>0.23519999999999999</v>
      </c>
      <c r="J111">
        <f t="shared" si="15"/>
        <v>3327.42</v>
      </c>
      <c r="K111">
        <f t="shared" si="11"/>
        <v>5432.62464</v>
      </c>
    </row>
    <row r="112" spans="1:11" x14ac:dyDescent="0.2">
      <c r="A112">
        <f t="shared" si="12"/>
        <v>110</v>
      </c>
      <c r="B112" s="1">
        <v>30487</v>
      </c>
      <c r="C112" s="1">
        <v>41745</v>
      </c>
      <c r="D112" s="2">
        <v>25122.6</v>
      </c>
      <c r="E112" s="3" t="s">
        <v>7</v>
      </c>
      <c r="F112" s="3"/>
      <c r="H112">
        <f t="shared" si="13"/>
        <v>20770.3</v>
      </c>
      <c r="I112">
        <f t="shared" si="14"/>
        <v>0.23519999999999999</v>
      </c>
      <c r="J112">
        <f t="shared" si="15"/>
        <v>3327.42</v>
      </c>
      <c r="K112">
        <f t="shared" si="11"/>
        <v>4351.0809600000002</v>
      </c>
    </row>
    <row r="113" spans="1:11" x14ac:dyDescent="0.2">
      <c r="A113">
        <f t="shared" si="12"/>
        <v>111</v>
      </c>
      <c r="B113" s="1">
        <v>28110</v>
      </c>
      <c r="C113" s="1">
        <v>38442</v>
      </c>
      <c r="D113" s="2">
        <v>56309.1</v>
      </c>
      <c r="E113" s="3" t="s">
        <v>9</v>
      </c>
      <c r="F113" s="3"/>
      <c r="H113">
        <f t="shared" si="13"/>
        <v>32736.84</v>
      </c>
      <c r="I113">
        <f t="shared" si="14"/>
        <v>0.3</v>
      </c>
      <c r="J113">
        <f t="shared" si="15"/>
        <v>6141.95</v>
      </c>
      <c r="K113">
        <f t="shared" si="11"/>
        <v>13213.627999999999</v>
      </c>
    </row>
    <row r="114" spans="1:11" x14ac:dyDescent="0.2">
      <c r="A114">
        <f t="shared" si="12"/>
        <v>112</v>
      </c>
      <c r="B114" s="1">
        <v>25279</v>
      </c>
      <c r="C114" s="1">
        <v>41750</v>
      </c>
      <c r="D114" s="2">
        <v>128593.8</v>
      </c>
      <c r="E114" s="3" t="s">
        <v>11</v>
      </c>
      <c r="F114" s="3"/>
      <c r="H114">
        <f t="shared" si="13"/>
        <v>83333.34</v>
      </c>
      <c r="I114">
        <f t="shared" si="14"/>
        <v>0.34</v>
      </c>
      <c r="J114">
        <f t="shared" si="15"/>
        <v>21737.57</v>
      </c>
      <c r="K114">
        <f t="shared" si="11"/>
        <v>37126.126400000001</v>
      </c>
    </row>
    <row r="115" spans="1:11" x14ac:dyDescent="0.2">
      <c r="A115">
        <f t="shared" si="12"/>
        <v>113</v>
      </c>
      <c r="B115" s="1">
        <v>32609</v>
      </c>
      <c r="C115" s="1">
        <v>41834</v>
      </c>
      <c r="D115" s="2">
        <v>50905.799999999996</v>
      </c>
      <c r="E115" s="3" t="s">
        <v>9</v>
      </c>
      <c r="F115" s="3"/>
      <c r="H115">
        <f t="shared" si="13"/>
        <v>32736.84</v>
      </c>
      <c r="I115">
        <f t="shared" si="14"/>
        <v>0.3</v>
      </c>
      <c r="J115">
        <f t="shared" si="15"/>
        <v>6141.95</v>
      </c>
      <c r="K115">
        <f t="shared" si="11"/>
        <v>11592.637999999999</v>
      </c>
    </row>
    <row r="116" spans="1:11" x14ac:dyDescent="0.2">
      <c r="A116">
        <f t="shared" si="12"/>
        <v>114</v>
      </c>
      <c r="B116" s="1">
        <v>29285</v>
      </c>
      <c r="C116" s="1">
        <v>41835</v>
      </c>
      <c r="D116" s="2">
        <v>32373.599999999999</v>
      </c>
      <c r="E116" s="3" t="s">
        <v>8</v>
      </c>
      <c r="F116" s="3"/>
      <c r="H116">
        <f t="shared" si="13"/>
        <v>20770.3</v>
      </c>
      <c r="I116">
        <f t="shared" si="14"/>
        <v>0.23519999999999999</v>
      </c>
      <c r="J116">
        <f t="shared" si="15"/>
        <v>3327.42</v>
      </c>
      <c r="K116">
        <f t="shared" si="11"/>
        <v>6056.5161599999992</v>
      </c>
    </row>
    <row r="117" spans="1:11" x14ac:dyDescent="0.2">
      <c r="A117">
        <f t="shared" si="12"/>
        <v>115</v>
      </c>
      <c r="B117" s="1">
        <v>28108</v>
      </c>
      <c r="C117" s="1">
        <v>41841</v>
      </c>
      <c r="D117" s="2">
        <v>32044.800000000003</v>
      </c>
      <c r="E117" s="3" t="s">
        <v>8</v>
      </c>
      <c r="F117" s="3"/>
      <c r="H117">
        <f t="shared" si="13"/>
        <v>20770.3</v>
      </c>
      <c r="I117">
        <f t="shared" si="14"/>
        <v>0.23519999999999999</v>
      </c>
      <c r="J117">
        <f t="shared" si="15"/>
        <v>3327.42</v>
      </c>
      <c r="K117">
        <f t="shared" si="11"/>
        <v>5979.1824000000015</v>
      </c>
    </row>
    <row r="118" spans="1:11" x14ac:dyDescent="0.2">
      <c r="A118">
        <f t="shared" si="12"/>
        <v>116</v>
      </c>
      <c r="B118" s="1">
        <v>27759</v>
      </c>
      <c r="C118" s="1">
        <v>41849</v>
      </c>
      <c r="D118" s="2">
        <v>263222.7</v>
      </c>
      <c r="E118" s="3" t="s">
        <v>14</v>
      </c>
      <c r="F118" s="3"/>
      <c r="H118">
        <f t="shared" si="13"/>
        <v>250000.01</v>
      </c>
      <c r="I118">
        <f t="shared" si="14"/>
        <v>0.35</v>
      </c>
      <c r="J118">
        <f t="shared" si="15"/>
        <v>78404.23</v>
      </c>
      <c r="K118">
        <f t="shared" si="11"/>
        <v>83032.171499999997</v>
      </c>
    </row>
    <row r="119" spans="1:11" x14ac:dyDescent="0.2">
      <c r="A119">
        <f t="shared" si="12"/>
        <v>117</v>
      </c>
      <c r="B119" s="1">
        <v>31661</v>
      </c>
      <c r="C119" s="1">
        <v>41852</v>
      </c>
      <c r="D119" s="2">
        <v>35650.199999999997</v>
      </c>
      <c r="E119" s="3" t="s">
        <v>9</v>
      </c>
      <c r="F119" s="3"/>
      <c r="H119">
        <f t="shared" si="13"/>
        <v>32736.84</v>
      </c>
      <c r="I119">
        <f t="shared" si="14"/>
        <v>0.3</v>
      </c>
      <c r="J119">
        <f t="shared" si="15"/>
        <v>6141.95</v>
      </c>
      <c r="K119">
        <f t="shared" si="11"/>
        <v>7015.9579999999987</v>
      </c>
    </row>
    <row r="120" spans="1:11" x14ac:dyDescent="0.2">
      <c r="A120">
        <f t="shared" si="12"/>
        <v>118</v>
      </c>
      <c r="B120" s="1">
        <v>29108</v>
      </c>
      <c r="C120" s="1">
        <v>41974</v>
      </c>
      <c r="D120" s="2">
        <v>151731.29999999999</v>
      </c>
      <c r="E120" s="3" t="s">
        <v>13</v>
      </c>
      <c r="F120" s="3"/>
      <c r="H120">
        <f t="shared" si="13"/>
        <v>83333.34</v>
      </c>
      <c r="I120">
        <f t="shared" si="14"/>
        <v>0.34</v>
      </c>
      <c r="J120">
        <f t="shared" si="15"/>
        <v>21737.57</v>
      </c>
      <c r="K120">
        <f t="shared" si="11"/>
        <v>44992.876399999994</v>
      </c>
    </row>
    <row r="121" spans="1:11" x14ac:dyDescent="0.2">
      <c r="A121">
        <f t="shared" si="12"/>
        <v>119</v>
      </c>
      <c r="B121" s="1">
        <v>31218</v>
      </c>
      <c r="C121" s="1">
        <v>42048</v>
      </c>
      <c r="D121" s="2">
        <v>29524.2</v>
      </c>
      <c r="E121" s="3" t="s">
        <v>7</v>
      </c>
      <c r="F121" s="3"/>
      <c r="H121">
        <f t="shared" si="13"/>
        <v>20770.3</v>
      </c>
      <c r="I121">
        <f t="shared" si="14"/>
        <v>0.23519999999999999</v>
      </c>
      <c r="J121">
        <f t="shared" si="15"/>
        <v>3327.42</v>
      </c>
      <c r="K121">
        <f t="shared" si="11"/>
        <v>5386.3372799999997</v>
      </c>
    </row>
    <row r="122" spans="1:11" x14ac:dyDescent="0.2">
      <c r="A122">
        <f t="shared" si="12"/>
        <v>120</v>
      </c>
      <c r="B122" s="1">
        <v>29917</v>
      </c>
      <c r="C122" s="1">
        <v>42052</v>
      </c>
      <c r="D122" s="2">
        <v>127306.5</v>
      </c>
      <c r="E122" s="3" t="s">
        <v>13</v>
      </c>
      <c r="F122" s="3"/>
      <c r="H122">
        <f t="shared" si="13"/>
        <v>83333.34</v>
      </c>
      <c r="I122">
        <f t="shared" si="14"/>
        <v>0.34</v>
      </c>
      <c r="J122">
        <f t="shared" si="15"/>
        <v>21737.57</v>
      </c>
      <c r="K122">
        <f t="shared" si="11"/>
        <v>36688.4444</v>
      </c>
    </row>
    <row r="123" spans="1:11" x14ac:dyDescent="0.2">
      <c r="A123">
        <f t="shared" si="12"/>
        <v>121</v>
      </c>
      <c r="B123" s="1">
        <v>28556</v>
      </c>
      <c r="C123" s="1">
        <v>42076</v>
      </c>
      <c r="D123" s="2">
        <v>28197.3</v>
      </c>
      <c r="E123" s="3" t="s">
        <v>8</v>
      </c>
      <c r="F123" s="3"/>
      <c r="H123">
        <f t="shared" si="13"/>
        <v>20770.3</v>
      </c>
      <c r="I123">
        <f t="shared" si="14"/>
        <v>0.23519999999999999</v>
      </c>
      <c r="J123">
        <f t="shared" si="15"/>
        <v>3327.42</v>
      </c>
      <c r="K123">
        <f t="shared" si="11"/>
        <v>5074.2503999999999</v>
      </c>
    </row>
    <row r="124" spans="1:11" x14ac:dyDescent="0.2">
      <c r="A124">
        <f t="shared" si="12"/>
        <v>122</v>
      </c>
      <c r="B124" s="1">
        <v>25959</v>
      </c>
      <c r="C124" s="1">
        <v>42076</v>
      </c>
      <c r="D124" s="2">
        <v>68600.7</v>
      </c>
      <c r="E124" s="3" t="s">
        <v>9</v>
      </c>
      <c r="F124" s="3"/>
      <c r="H124">
        <f t="shared" si="13"/>
        <v>62500.01</v>
      </c>
      <c r="I124">
        <f t="shared" si="14"/>
        <v>0.32</v>
      </c>
      <c r="J124">
        <f t="shared" si="15"/>
        <v>15070.9</v>
      </c>
      <c r="K124">
        <f t="shared" si="11"/>
        <v>17023.120799999997</v>
      </c>
    </row>
    <row r="125" spans="1:11" x14ac:dyDescent="0.2">
      <c r="A125">
        <f t="shared" si="12"/>
        <v>123</v>
      </c>
      <c r="B125" s="1">
        <v>30233</v>
      </c>
      <c r="C125" s="1">
        <v>42076</v>
      </c>
      <c r="D125" s="2">
        <v>34128.9</v>
      </c>
      <c r="E125" s="3" t="s">
        <v>8</v>
      </c>
      <c r="F125" s="3"/>
      <c r="H125">
        <f t="shared" si="13"/>
        <v>32736.84</v>
      </c>
      <c r="I125">
        <f t="shared" si="14"/>
        <v>0.3</v>
      </c>
      <c r="J125">
        <f t="shared" si="15"/>
        <v>6141.95</v>
      </c>
      <c r="K125">
        <f t="shared" si="11"/>
        <v>6559.5680000000002</v>
      </c>
    </row>
    <row r="126" spans="1:11" x14ac:dyDescent="0.2">
      <c r="A126">
        <f t="shared" si="12"/>
        <v>124</v>
      </c>
      <c r="B126" s="1">
        <v>25256</v>
      </c>
      <c r="C126" s="1">
        <v>42121</v>
      </c>
      <c r="D126" s="2">
        <v>32008.5</v>
      </c>
      <c r="E126" s="3" t="s">
        <v>8</v>
      </c>
      <c r="F126" s="3"/>
      <c r="H126">
        <f t="shared" si="13"/>
        <v>20770.3</v>
      </c>
      <c r="I126">
        <f t="shared" si="14"/>
        <v>0.23519999999999999</v>
      </c>
      <c r="J126">
        <f t="shared" si="15"/>
        <v>3327.42</v>
      </c>
      <c r="K126">
        <f t="shared" si="11"/>
        <v>5970.6446400000004</v>
      </c>
    </row>
    <row r="127" spans="1:11" x14ac:dyDescent="0.2">
      <c r="A127">
        <f t="shared" si="12"/>
        <v>125</v>
      </c>
      <c r="B127" s="1">
        <v>27528</v>
      </c>
      <c r="C127" s="1">
        <v>42142</v>
      </c>
      <c r="D127" s="2">
        <v>108559.5</v>
      </c>
      <c r="E127" s="3" t="s">
        <v>11</v>
      </c>
      <c r="F127" s="3"/>
      <c r="H127">
        <f t="shared" si="13"/>
        <v>83333.34</v>
      </c>
      <c r="I127">
        <f t="shared" si="14"/>
        <v>0.34</v>
      </c>
      <c r="J127">
        <f t="shared" si="15"/>
        <v>21737.57</v>
      </c>
      <c r="K127">
        <f t="shared" si="11"/>
        <v>30314.464400000001</v>
      </c>
    </row>
    <row r="128" spans="1:11" x14ac:dyDescent="0.2">
      <c r="A128">
        <f t="shared" si="12"/>
        <v>126</v>
      </c>
      <c r="B128" s="1">
        <v>32441</v>
      </c>
      <c r="C128" s="1">
        <v>42156</v>
      </c>
      <c r="D128" s="2">
        <v>24932.400000000001</v>
      </c>
      <c r="E128" s="3" t="s">
        <v>6</v>
      </c>
      <c r="F128" s="3"/>
      <c r="H128">
        <f t="shared" si="13"/>
        <v>20770.3</v>
      </c>
      <c r="I128">
        <f t="shared" si="14"/>
        <v>0.23519999999999999</v>
      </c>
      <c r="J128">
        <f t="shared" si="15"/>
        <v>3327.42</v>
      </c>
      <c r="K128">
        <f t="shared" si="11"/>
        <v>4306.3459200000007</v>
      </c>
    </row>
    <row r="129" spans="1:11" x14ac:dyDescent="0.2">
      <c r="A129">
        <f t="shared" si="12"/>
        <v>127</v>
      </c>
      <c r="B129" s="1">
        <v>31614</v>
      </c>
      <c r="C129" s="1">
        <v>42186</v>
      </c>
      <c r="D129" s="2">
        <v>87529.2</v>
      </c>
      <c r="E129" s="3" t="s">
        <v>9</v>
      </c>
      <c r="F129" s="3"/>
      <c r="H129">
        <f t="shared" si="13"/>
        <v>83333.34</v>
      </c>
      <c r="I129">
        <f t="shared" si="14"/>
        <v>0.34</v>
      </c>
      <c r="J129">
        <f t="shared" si="15"/>
        <v>21737.57</v>
      </c>
      <c r="K129">
        <f t="shared" si="11"/>
        <v>23164.162400000001</v>
      </c>
    </row>
    <row r="130" spans="1:11" x14ac:dyDescent="0.2">
      <c r="A130">
        <f t="shared" si="12"/>
        <v>128</v>
      </c>
      <c r="B130" s="1">
        <v>25363</v>
      </c>
      <c r="C130" s="1">
        <v>42226</v>
      </c>
      <c r="D130" s="2">
        <v>37746.9</v>
      </c>
      <c r="E130" s="3" t="s">
        <v>8</v>
      </c>
      <c r="F130" s="3"/>
      <c r="H130">
        <f t="shared" si="13"/>
        <v>32736.84</v>
      </c>
      <c r="I130">
        <f t="shared" si="14"/>
        <v>0.3</v>
      </c>
      <c r="J130">
        <f t="shared" si="15"/>
        <v>6141.95</v>
      </c>
      <c r="K130">
        <f t="shared" si="11"/>
        <v>7644.9679999999998</v>
      </c>
    </row>
    <row r="131" spans="1:11" x14ac:dyDescent="0.2">
      <c r="A131">
        <f t="shared" si="12"/>
        <v>129</v>
      </c>
      <c r="B131" s="1">
        <v>24777</v>
      </c>
      <c r="C131" s="1">
        <v>42226</v>
      </c>
      <c r="D131" s="2">
        <v>37913.1</v>
      </c>
      <c r="E131" s="3" t="s">
        <v>8</v>
      </c>
      <c r="F131" s="3"/>
      <c r="H131">
        <f t="shared" ref="H131:H166" si="16">IF(AND(D131&lt;=$O$3,D131&gt;$N$3),$N$3,IF(AND(D131&lt;=$O$4,D131&gt;$N$4),$N$4,IF(AND(D131&lt;=$O$5,D131&gt;$N$5),$N$5,IF(AND(D131&lt;=$O$6,D131&gt;$N$6),$N$6,IF(AND(D131&lt;=$O$7,D131&gt;$N$7),$N$7,IF(AND(D131&lt;=$O$8,D131&gt;$N$8),$N$8,IF(AND(D131&lt;=$O$9,D131&gt;$N$9),$N$9,IF(AND(D131&lt;=$O$10,D131&gt;$N$10),$N$10,IF(AND(D131&lt;=$O$11,D131&gt;$N$11),$N$11,IF(AND(D131&lt;=$O$12,D131&gt;$N$12),$N$12,IF(D131&gt;$N$13,$N$13)))))))))))</f>
        <v>32736.84</v>
      </c>
      <c r="I131">
        <f t="shared" ref="I131:I162" si="17">IF(H131=$N$3,$Q$3,IF(H131=$N$4,$Q$4,IF(H131=$N$5,$Q$5,IF(H131=$N$6,$Q$6,IF(H131=$N$7,$Q$7,IF(H131=$N$8,$Q$8,IF(H131=$N$9,$Q$9,IF(H131=$N$10,$Q$10,IF(H131=$N$11,$Q$11,IF(H131=$N$12,$Q$12,IF(H131=$N$13,$Q$13)))))))))))</f>
        <v>0.3</v>
      </c>
      <c r="J131">
        <f t="shared" ref="J131:J166" si="18">IF(H131=$N$3,$P$3,IF(H131=$N$4,$P$4,IF(H131=$N$5,$P$5,IF(H131=$N$6,$P$6,IF(H131=$N$7,$P$7,IF(H131=$N$8,$P$8,IF(H131=$N$9,$P$9,IF(H131=$N$10,$P$10,IF(H131=$N$11,$P$11,IF(H131=$N$12,$P$12,IF(H131=$N$13,$P$13)))))))))))</f>
        <v>6141.95</v>
      </c>
      <c r="K131">
        <f t="shared" si="11"/>
        <v>7694.8279999999995</v>
      </c>
    </row>
    <row r="132" spans="1:11" x14ac:dyDescent="0.2">
      <c r="A132">
        <f t="shared" si="12"/>
        <v>130</v>
      </c>
      <c r="B132" s="1">
        <v>26250</v>
      </c>
      <c r="C132" s="1">
        <v>42248</v>
      </c>
      <c r="D132" s="2">
        <v>95013.3</v>
      </c>
      <c r="E132" s="3" t="s">
        <v>9</v>
      </c>
      <c r="F132" s="3"/>
      <c r="H132">
        <f t="shared" si="16"/>
        <v>83333.34</v>
      </c>
      <c r="I132">
        <f t="shared" si="17"/>
        <v>0.34</v>
      </c>
      <c r="J132">
        <f t="shared" si="18"/>
        <v>21737.57</v>
      </c>
      <c r="K132">
        <f t="shared" ref="K132:K166" si="19">(D132-H132)*I132 + J132</f>
        <v>25708.756400000002</v>
      </c>
    </row>
    <row r="133" spans="1:11" x14ac:dyDescent="0.2">
      <c r="A133">
        <f t="shared" ref="A133:A166" si="20">+A132+1</f>
        <v>131</v>
      </c>
      <c r="B133" s="1">
        <v>24363</v>
      </c>
      <c r="C133" s="1">
        <v>42305</v>
      </c>
      <c r="D133" s="2">
        <v>31729.200000000004</v>
      </c>
      <c r="E133" s="3" t="s">
        <v>8</v>
      </c>
      <c r="F133" s="3"/>
      <c r="H133">
        <f t="shared" si="16"/>
        <v>20770.3</v>
      </c>
      <c r="I133">
        <f t="shared" si="17"/>
        <v>0.23519999999999999</v>
      </c>
      <c r="J133">
        <f t="shared" si="18"/>
        <v>3327.42</v>
      </c>
      <c r="K133">
        <f t="shared" si="19"/>
        <v>5904.9532800000015</v>
      </c>
    </row>
    <row r="134" spans="1:11" x14ac:dyDescent="0.2">
      <c r="A134">
        <f t="shared" si="20"/>
        <v>132</v>
      </c>
      <c r="B134" s="1">
        <v>24664</v>
      </c>
      <c r="C134" s="1">
        <v>42303</v>
      </c>
      <c r="D134" s="2">
        <v>114973.2</v>
      </c>
      <c r="E134" s="3" t="s">
        <v>11</v>
      </c>
      <c r="F134" s="3"/>
      <c r="H134">
        <f t="shared" si="16"/>
        <v>83333.34</v>
      </c>
      <c r="I134">
        <f t="shared" si="17"/>
        <v>0.34</v>
      </c>
      <c r="J134">
        <f t="shared" si="18"/>
        <v>21737.57</v>
      </c>
      <c r="K134">
        <f t="shared" si="19"/>
        <v>32495.1224</v>
      </c>
    </row>
    <row r="135" spans="1:11" x14ac:dyDescent="0.2">
      <c r="A135">
        <f t="shared" si="20"/>
        <v>133</v>
      </c>
      <c r="B135" s="1">
        <v>26372</v>
      </c>
      <c r="C135" s="1">
        <v>38139</v>
      </c>
      <c r="D135" s="2">
        <v>21567.899999999998</v>
      </c>
      <c r="E135" s="3" t="s">
        <v>7</v>
      </c>
      <c r="F135" s="3"/>
      <c r="H135">
        <f t="shared" si="16"/>
        <v>20770.3</v>
      </c>
      <c r="I135">
        <f t="shared" si="17"/>
        <v>0.23519999999999999</v>
      </c>
      <c r="J135">
        <f t="shared" si="18"/>
        <v>3327.42</v>
      </c>
      <c r="K135">
        <f t="shared" si="19"/>
        <v>3515.0155199999999</v>
      </c>
    </row>
    <row r="136" spans="1:11" x14ac:dyDescent="0.2">
      <c r="A136">
        <f t="shared" si="20"/>
        <v>134</v>
      </c>
      <c r="B136" s="1">
        <v>29109</v>
      </c>
      <c r="C136" s="1">
        <v>42318</v>
      </c>
      <c r="D136" s="2">
        <v>135694.5</v>
      </c>
      <c r="E136" s="3" t="s">
        <v>11</v>
      </c>
      <c r="F136" s="3"/>
      <c r="H136">
        <f t="shared" si="16"/>
        <v>83333.34</v>
      </c>
      <c r="I136">
        <f t="shared" si="17"/>
        <v>0.34</v>
      </c>
      <c r="J136">
        <f t="shared" si="18"/>
        <v>21737.57</v>
      </c>
      <c r="K136">
        <f t="shared" si="19"/>
        <v>39540.364400000006</v>
      </c>
    </row>
    <row r="137" spans="1:11" x14ac:dyDescent="0.2">
      <c r="A137">
        <f t="shared" si="20"/>
        <v>135</v>
      </c>
      <c r="B137" s="1">
        <v>31700</v>
      </c>
      <c r="C137" s="1">
        <v>42317</v>
      </c>
      <c r="D137" s="2">
        <v>34377.9</v>
      </c>
      <c r="E137" s="3" t="s">
        <v>9</v>
      </c>
      <c r="F137" s="3"/>
      <c r="H137">
        <f t="shared" si="16"/>
        <v>32736.84</v>
      </c>
      <c r="I137">
        <f t="shared" si="17"/>
        <v>0.3</v>
      </c>
      <c r="J137">
        <f t="shared" si="18"/>
        <v>6141.95</v>
      </c>
      <c r="K137">
        <f t="shared" si="19"/>
        <v>6634.268</v>
      </c>
    </row>
    <row r="138" spans="1:11" x14ac:dyDescent="0.2">
      <c r="A138">
        <f t="shared" si="20"/>
        <v>136</v>
      </c>
      <c r="B138" s="1">
        <v>28648</v>
      </c>
      <c r="C138" s="1">
        <v>42325</v>
      </c>
      <c r="D138" s="2">
        <v>87529.2</v>
      </c>
      <c r="E138" s="3" t="s">
        <v>10</v>
      </c>
      <c r="F138" s="3"/>
      <c r="H138">
        <f t="shared" si="16"/>
        <v>83333.34</v>
      </c>
      <c r="I138">
        <f t="shared" si="17"/>
        <v>0.34</v>
      </c>
      <c r="J138">
        <f t="shared" si="18"/>
        <v>21737.57</v>
      </c>
      <c r="K138">
        <f t="shared" si="19"/>
        <v>23164.162400000001</v>
      </c>
    </row>
    <row r="139" spans="1:11" x14ac:dyDescent="0.2">
      <c r="A139">
        <f t="shared" si="20"/>
        <v>137</v>
      </c>
      <c r="B139" s="1">
        <v>23182</v>
      </c>
      <c r="C139" s="1">
        <v>42353</v>
      </c>
      <c r="D139" s="2">
        <v>157561.5</v>
      </c>
      <c r="E139" s="3" t="s">
        <v>13</v>
      </c>
      <c r="F139" s="3"/>
      <c r="H139">
        <f t="shared" si="16"/>
        <v>83333.34</v>
      </c>
      <c r="I139">
        <f t="shared" si="17"/>
        <v>0.34</v>
      </c>
      <c r="J139">
        <f t="shared" si="18"/>
        <v>21737.57</v>
      </c>
      <c r="K139">
        <f t="shared" si="19"/>
        <v>46975.144400000005</v>
      </c>
    </row>
    <row r="140" spans="1:11" x14ac:dyDescent="0.2">
      <c r="A140">
        <f t="shared" si="20"/>
        <v>138</v>
      </c>
      <c r="B140" s="1">
        <v>31622</v>
      </c>
      <c r="C140" s="1">
        <v>42380</v>
      </c>
      <c r="D140" s="2">
        <v>67989.899999999994</v>
      </c>
      <c r="E140" s="3" t="s">
        <v>9</v>
      </c>
      <c r="F140" s="3"/>
      <c r="H140">
        <f t="shared" si="16"/>
        <v>62500.01</v>
      </c>
      <c r="I140">
        <f t="shared" si="17"/>
        <v>0.32</v>
      </c>
      <c r="J140">
        <f t="shared" si="18"/>
        <v>15070.9</v>
      </c>
      <c r="K140">
        <f t="shared" si="19"/>
        <v>16827.664799999999</v>
      </c>
    </row>
    <row r="141" spans="1:11" x14ac:dyDescent="0.2">
      <c r="A141">
        <f t="shared" si="20"/>
        <v>139</v>
      </c>
      <c r="B141" s="1">
        <v>27760</v>
      </c>
      <c r="C141" s="1">
        <v>41061</v>
      </c>
      <c r="D141" s="2">
        <v>39676.799999999996</v>
      </c>
      <c r="E141" s="3" t="s">
        <v>7</v>
      </c>
      <c r="F141" s="3"/>
      <c r="H141">
        <f t="shared" si="16"/>
        <v>32736.84</v>
      </c>
      <c r="I141">
        <f t="shared" si="17"/>
        <v>0.3</v>
      </c>
      <c r="J141">
        <f t="shared" si="18"/>
        <v>6141.95</v>
      </c>
      <c r="K141">
        <f t="shared" si="19"/>
        <v>8223.9379999999983</v>
      </c>
    </row>
    <row r="142" spans="1:11" x14ac:dyDescent="0.2">
      <c r="A142">
        <f t="shared" si="20"/>
        <v>140</v>
      </c>
      <c r="B142" s="1">
        <v>25799</v>
      </c>
      <c r="C142" s="1">
        <v>42401</v>
      </c>
      <c r="D142" s="2">
        <v>24938.399999999998</v>
      </c>
      <c r="E142" s="3" t="s">
        <v>8</v>
      </c>
      <c r="F142" s="3"/>
      <c r="H142">
        <f t="shared" si="16"/>
        <v>20770.3</v>
      </c>
      <c r="I142">
        <f t="shared" si="17"/>
        <v>0.23519999999999999</v>
      </c>
      <c r="J142">
        <f t="shared" si="18"/>
        <v>3327.42</v>
      </c>
      <c r="K142">
        <f t="shared" si="19"/>
        <v>4307.7571199999993</v>
      </c>
    </row>
    <row r="143" spans="1:11" x14ac:dyDescent="0.2">
      <c r="A143">
        <f t="shared" si="20"/>
        <v>141</v>
      </c>
      <c r="B143" s="1">
        <v>32146</v>
      </c>
      <c r="C143" s="1">
        <v>42401</v>
      </c>
      <c r="D143" s="2">
        <v>20185.5</v>
      </c>
      <c r="E143" s="3" t="s">
        <v>6</v>
      </c>
      <c r="F143" s="3"/>
      <c r="H143">
        <f t="shared" si="16"/>
        <v>10298.36</v>
      </c>
      <c r="I143">
        <f t="shared" si="17"/>
        <v>0.21360000000000001</v>
      </c>
      <c r="J143">
        <f t="shared" si="18"/>
        <v>1090.6099999999999</v>
      </c>
      <c r="K143">
        <f t="shared" si="19"/>
        <v>3202.5031040000003</v>
      </c>
    </row>
    <row r="144" spans="1:11" x14ac:dyDescent="0.2">
      <c r="A144">
        <f t="shared" si="20"/>
        <v>142</v>
      </c>
      <c r="B144" s="1">
        <v>28513</v>
      </c>
      <c r="C144" s="1">
        <v>40924</v>
      </c>
      <c r="D144" s="2">
        <v>26587.200000000001</v>
      </c>
      <c r="E144" s="3" t="s">
        <v>6</v>
      </c>
      <c r="F144" s="3"/>
      <c r="H144">
        <f t="shared" si="16"/>
        <v>20770.3</v>
      </c>
      <c r="I144">
        <f t="shared" si="17"/>
        <v>0.23519999999999999</v>
      </c>
      <c r="J144">
        <f t="shared" si="18"/>
        <v>3327.42</v>
      </c>
      <c r="K144">
        <f t="shared" si="19"/>
        <v>4695.5548800000006</v>
      </c>
    </row>
    <row r="145" spans="1:11" x14ac:dyDescent="0.2">
      <c r="A145">
        <f t="shared" si="20"/>
        <v>143</v>
      </c>
      <c r="B145" s="1">
        <v>28676</v>
      </c>
      <c r="C145" s="1">
        <v>39661</v>
      </c>
      <c r="D145" s="2">
        <v>35327.399999999994</v>
      </c>
      <c r="E145" s="3" t="s">
        <v>7</v>
      </c>
      <c r="F145" s="3"/>
      <c r="H145">
        <f t="shared" si="16"/>
        <v>32736.84</v>
      </c>
      <c r="I145">
        <f t="shared" si="17"/>
        <v>0.3</v>
      </c>
      <c r="J145">
        <f t="shared" si="18"/>
        <v>6141.95</v>
      </c>
      <c r="K145">
        <f t="shared" si="19"/>
        <v>6919.1179999999977</v>
      </c>
    </row>
    <row r="146" spans="1:11" x14ac:dyDescent="0.2">
      <c r="A146">
        <f t="shared" si="20"/>
        <v>144</v>
      </c>
      <c r="B146" s="1">
        <v>27747</v>
      </c>
      <c r="C146" s="1">
        <v>39181</v>
      </c>
      <c r="D146" s="2">
        <v>97914.9</v>
      </c>
      <c r="E146" s="3" t="s">
        <v>11</v>
      </c>
      <c r="F146" s="3"/>
      <c r="H146">
        <f t="shared" si="16"/>
        <v>83333.34</v>
      </c>
      <c r="I146">
        <f t="shared" si="17"/>
        <v>0.34</v>
      </c>
      <c r="J146">
        <f t="shared" si="18"/>
        <v>21737.57</v>
      </c>
      <c r="K146">
        <f t="shared" si="19"/>
        <v>26695.3004</v>
      </c>
    </row>
    <row r="147" spans="1:11" x14ac:dyDescent="0.2">
      <c r="A147">
        <f t="shared" si="20"/>
        <v>145</v>
      </c>
      <c r="B147" s="1">
        <v>33731</v>
      </c>
      <c r="C147" s="1">
        <v>42422</v>
      </c>
      <c r="D147" s="2">
        <v>23472</v>
      </c>
      <c r="E147" s="3" t="s">
        <v>7</v>
      </c>
      <c r="F147" s="3"/>
      <c r="H147">
        <f t="shared" si="16"/>
        <v>20770.3</v>
      </c>
      <c r="I147">
        <f t="shared" si="17"/>
        <v>0.23519999999999999</v>
      </c>
      <c r="J147">
        <f t="shared" si="18"/>
        <v>3327.42</v>
      </c>
      <c r="K147">
        <f t="shared" si="19"/>
        <v>3962.8598400000001</v>
      </c>
    </row>
    <row r="148" spans="1:11" x14ac:dyDescent="0.2">
      <c r="A148">
        <f t="shared" si="20"/>
        <v>146</v>
      </c>
      <c r="B148" s="1">
        <v>32561</v>
      </c>
      <c r="C148" s="1">
        <v>42445</v>
      </c>
      <c r="D148" s="2">
        <v>26463.9</v>
      </c>
      <c r="E148" s="3" t="s">
        <v>7</v>
      </c>
      <c r="F148" s="3"/>
      <c r="H148">
        <f t="shared" si="16"/>
        <v>20770.3</v>
      </c>
      <c r="I148">
        <f t="shared" si="17"/>
        <v>0.23519999999999999</v>
      </c>
      <c r="J148">
        <f t="shared" si="18"/>
        <v>3327.42</v>
      </c>
      <c r="K148">
        <f t="shared" si="19"/>
        <v>4666.5547200000001</v>
      </c>
    </row>
    <row r="149" spans="1:11" x14ac:dyDescent="0.2">
      <c r="A149">
        <f t="shared" si="20"/>
        <v>147</v>
      </c>
      <c r="B149" s="1">
        <v>24729</v>
      </c>
      <c r="C149" s="1">
        <v>42443</v>
      </c>
      <c r="D149" s="2">
        <v>27136.199999999997</v>
      </c>
      <c r="E149" s="3" t="s">
        <v>8</v>
      </c>
      <c r="F149" s="3"/>
      <c r="H149">
        <f t="shared" si="16"/>
        <v>20770.3</v>
      </c>
      <c r="I149">
        <f t="shared" si="17"/>
        <v>0.23519999999999999</v>
      </c>
      <c r="J149">
        <f t="shared" si="18"/>
        <v>3327.42</v>
      </c>
      <c r="K149">
        <f t="shared" si="19"/>
        <v>4824.6796799999993</v>
      </c>
    </row>
    <row r="150" spans="1:11" x14ac:dyDescent="0.2">
      <c r="A150">
        <f t="shared" si="20"/>
        <v>148</v>
      </c>
      <c r="B150" s="1">
        <v>26939</v>
      </c>
      <c r="C150" s="1">
        <v>42443</v>
      </c>
      <c r="D150" s="2">
        <v>31380</v>
      </c>
      <c r="E150" s="3" t="s">
        <v>8</v>
      </c>
      <c r="F150" s="3"/>
      <c r="H150">
        <f t="shared" si="16"/>
        <v>20770.3</v>
      </c>
      <c r="I150">
        <f t="shared" si="17"/>
        <v>0.23519999999999999</v>
      </c>
      <c r="J150">
        <f t="shared" si="18"/>
        <v>3327.42</v>
      </c>
      <c r="K150">
        <f t="shared" si="19"/>
        <v>5822.8214399999997</v>
      </c>
    </row>
    <row r="151" spans="1:11" x14ac:dyDescent="0.2">
      <c r="A151">
        <f t="shared" si="20"/>
        <v>149</v>
      </c>
      <c r="B151" s="1">
        <v>28572</v>
      </c>
      <c r="C151" s="1">
        <v>42464</v>
      </c>
      <c r="D151" s="2">
        <v>25104</v>
      </c>
      <c r="E151" s="3" t="s">
        <v>8</v>
      </c>
      <c r="F151" s="3"/>
      <c r="H151">
        <f t="shared" si="16"/>
        <v>20770.3</v>
      </c>
      <c r="I151">
        <f t="shared" si="17"/>
        <v>0.23519999999999999</v>
      </c>
      <c r="J151">
        <f t="shared" si="18"/>
        <v>3327.42</v>
      </c>
      <c r="K151">
        <f t="shared" si="19"/>
        <v>4346.7062400000004</v>
      </c>
    </row>
    <row r="152" spans="1:11" x14ac:dyDescent="0.2">
      <c r="A152">
        <f t="shared" si="20"/>
        <v>150</v>
      </c>
      <c r="B152" s="1">
        <v>25248</v>
      </c>
      <c r="C152" s="1">
        <v>42492</v>
      </c>
      <c r="D152" s="2">
        <v>39225</v>
      </c>
      <c r="E152" s="3" t="s">
        <v>8</v>
      </c>
      <c r="F152" s="3"/>
      <c r="H152">
        <f t="shared" si="16"/>
        <v>32736.84</v>
      </c>
      <c r="I152">
        <f t="shared" si="17"/>
        <v>0.3</v>
      </c>
      <c r="J152">
        <f t="shared" si="18"/>
        <v>6141.95</v>
      </c>
      <c r="K152">
        <f t="shared" si="19"/>
        <v>8088.3979999999992</v>
      </c>
    </row>
    <row r="153" spans="1:11" x14ac:dyDescent="0.2">
      <c r="A153">
        <f t="shared" si="20"/>
        <v>151</v>
      </c>
      <c r="B153" s="1">
        <v>30304</v>
      </c>
      <c r="C153" s="1">
        <v>42508</v>
      </c>
      <c r="D153" s="2">
        <v>160169.1</v>
      </c>
      <c r="E153" s="3" t="s">
        <v>13</v>
      </c>
      <c r="F153" s="3"/>
      <c r="H153">
        <f t="shared" si="16"/>
        <v>83333.34</v>
      </c>
      <c r="I153">
        <f t="shared" si="17"/>
        <v>0.34</v>
      </c>
      <c r="J153">
        <f t="shared" si="18"/>
        <v>21737.57</v>
      </c>
      <c r="K153">
        <f t="shared" si="19"/>
        <v>47861.728400000007</v>
      </c>
    </row>
    <row r="154" spans="1:11" x14ac:dyDescent="0.2">
      <c r="A154">
        <f t="shared" si="20"/>
        <v>152</v>
      </c>
      <c r="B154" s="1">
        <v>31674</v>
      </c>
      <c r="C154" s="1">
        <v>42541</v>
      </c>
      <c r="D154" s="2">
        <v>88323.599999999991</v>
      </c>
      <c r="E154" s="3" t="s">
        <v>11</v>
      </c>
      <c r="F154" s="3"/>
      <c r="H154">
        <f t="shared" si="16"/>
        <v>83333.34</v>
      </c>
      <c r="I154">
        <f t="shared" si="17"/>
        <v>0.34</v>
      </c>
      <c r="J154">
        <f t="shared" si="18"/>
        <v>21737.57</v>
      </c>
      <c r="K154">
        <f t="shared" si="19"/>
        <v>23434.258399999999</v>
      </c>
    </row>
    <row r="155" spans="1:11" x14ac:dyDescent="0.2">
      <c r="A155">
        <f t="shared" si="20"/>
        <v>153</v>
      </c>
      <c r="B155" s="1">
        <v>29221</v>
      </c>
      <c r="C155" s="1">
        <v>42597</v>
      </c>
      <c r="D155" s="2">
        <v>120172.2</v>
      </c>
      <c r="E155" s="3" t="s">
        <v>11</v>
      </c>
      <c r="F155" s="3"/>
      <c r="H155">
        <f t="shared" si="16"/>
        <v>83333.34</v>
      </c>
      <c r="I155">
        <f t="shared" si="17"/>
        <v>0.34</v>
      </c>
      <c r="J155">
        <f t="shared" si="18"/>
        <v>21737.57</v>
      </c>
      <c r="K155">
        <f t="shared" si="19"/>
        <v>34262.782399999996</v>
      </c>
    </row>
    <row r="156" spans="1:11" x14ac:dyDescent="0.2">
      <c r="A156">
        <f t="shared" si="20"/>
        <v>154</v>
      </c>
      <c r="B156" s="1">
        <v>24914</v>
      </c>
      <c r="C156" s="1">
        <v>42597</v>
      </c>
      <c r="D156" s="2">
        <v>31832.699999999997</v>
      </c>
      <c r="E156" s="3" t="s">
        <v>8</v>
      </c>
      <c r="F156" s="3"/>
      <c r="H156">
        <f t="shared" si="16"/>
        <v>20770.3</v>
      </c>
      <c r="I156">
        <f t="shared" si="17"/>
        <v>0.23519999999999999</v>
      </c>
      <c r="J156">
        <f t="shared" si="18"/>
        <v>3327.42</v>
      </c>
      <c r="K156">
        <f t="shared" si="19"/>
        <v>5929.2964799999991</v>
      </c>
    </row>
    <row r="157" spans="1:11" x14ac:dyDescent="0.2">
      <c r="A157">
        <f t="shared" si="20"/>
        <v>155</v>
      </c>
      <c r="B157" s="1">
        <v>32969</v>
      </c>
      <c r="C157" s="1">
        <v>42635</v>
      </c>
      <c r="D157" s="2">
        <v>35846.400000000001</v>
      </c>
      <c r="E157" s="3" t="s">
        <v>7</v>
      </c>
      <c r="F157" s="3"/>
      <c r="H157">
        <f t="shared" si="16"/>
        <v>32736.84</v>
      </c>
      <c r="I157">
        <f t="shared" si="17"/>
        <v>0.3</v>
      </c>
      <c r="J157">
        <f t="shared" si="18"/>
        <v>6141.95</v>
      </c>
      <c r="K157">
        <f t="shared" si="19"/>
        <v>7074.8180000000002</v>
      </c>
    </row>
    <row r="158" spans="1:11" x14ac:dyDescent="0.2">
      <c r="A158">
        <f t="shared" si="20"/>
        <v>156</v>
      </c>
      <c r="B158" s="1">
        <v>26897</v>
      </c>
      <c r="C158" s="1">
        <v>42738</v>
      </c>
      <c r="D158" s="2">
        <v>22500</v>
      </c>
      <c r="E158" s="3" t="s">
        <v>7</v>
      </c>
      <c r="F158" s="3"/>
      <c r="H158">
        <f t="shared" si="16"/>
        <v>20770.3</v>
      </c>
      <c r="I158">
        <f t="shared" si="17"/>
        <v>0.23519999999999999</v>
      </c>
      <c r="J158">
        <f t="shared" si="18"/>
        <v>3327.42</v>
      </c>
      <c r="K158">
        <f t="shared" si="19"/>
        <v>3734.2454400000001</v>
      </c>
    </row>
    <row r="159" spans="1:11" x14ac:dyDescent="0.2">
      <c r="A159">
        <f t="shared" si="20"/>
        <v>157</v>
      </c>
      <c r="B159" s="1">
        <v>34016</v>
      </c>
      <c r="C159" s="1">
        <v>42754</v>
      </c>
      <c r="D159" s="2">
        <v>18816.900000000001</v>
      </c>
      <c r="E159" s="3" t="s">
        <v>6</v>
      </c>
      <c r="F159" s="3"/>
      <c r="H159">
        <f t="shared" si="16"/>
        <v>10298.36</v>
      </c>
      <c r="I159">
        <f t="shared" si="17"/>
        <v>0.21360000000000001</v>
      </c>
      <c r="J159">
        <f t="shared" si="18"/>
        <v>1090.6099999999999</v>
      </c>
      <c r="K159">
        <f t="shared" si="19"/>
        <v>2910.1701440000002</v>
      </c>
    </row>
    <row r="160" spans="1:11" x14ac:dyDescent="0.2">
      <c r="A160">
        <f t="shared" si="20"/>
        <v>158</v>
      </c>
      <c r="B160" s="1">
        <v>29979</v>
      </c>
      <c r="C160" s="1">
        <v>42759</v>
      </c>
      <c r="D160" s="2">
        <v>156000</v>
      </c>
      <c r="E160" s="3" t="s">
        <v>13</v>
      </c>
      <c r="F160" s="3"/>
      <c r="H160">
        <f t="shared" si="16"/>
        <v>83333.34</v>
      </c>
      <c r="I160">
        <f t="shared" si="17"/>
        <v>0.34</v>
      </c>
      <c r="J160">
        <f t="shared" si="18"/>
        <v>21737.57</v>
      </c>
      <c r="K160">
        <f t="shared" si="19"/>
        <v>46444.234400000001</v>
      </c>
    </row>
    <row r="161" spans="1:11" x14ac:dyDescent="0.2">
      <c r="A161">
        <f t="shared" si="20"/>
        <v>159</v>
      </c>
      <c r="B161" s="1">
        <v>31205</v>
      </c>
      <c r="C161" s="1">
        <v>42781</v>
      </c>
      <c r="D161" s="2">
        <v>71886.899999999994</v>
      </c>
      <c r="E161" s="3" t="s">
        <v>9</v>
      </c>
      <c r="F161" s="3"/>
      <c r="H161">
        <f t="shared" si="16"/>
        <v>62500.01</v>
      </c>
      <c r="I161">
        <f t="shared" si="17"/>
        <v>0.32</v>
      </c>
      <c r="J161">
        <f t="shared" si="18"/>
        <v>15070.9</v>
      </c>
      <c r="K161">
        <f t="shared" si="19"/>
        <v>18074.704799999996</v>
      </c>
    </row>
    <row r="162" spans="1:11" x14ac:dyDescent="0.2">
      <c r="A162">
        <f t="shared" si="20"/>
        <v>160</v>
      </c>
      <c r="B162" s="1">
        <v>30967</v>
      </c>
      <c r="C162" s="1">
        <v>42968</v>
      </c>
      <c r="D162" s="2">
        <v>84000</v>
      </c>
      <c r="E162" s="3" t="s">
        <v>11</v>
      </c>
      <c r="F162" s="3"/>
      <c r="H162">
        <f t="shared" si="16"/>
        <v>83333.34</v>
      </c>
      <c r="I162">
        <f t="shared" si="17"/>
        <v>0.34</v>
      </c>
      <c r="J162">
        <f t="shared" si="18"/>
        <v>21737.57</v>
      </c>
      <c r="K162">
        <f t="shared" si="19"/>
        <v>21964.234400000001</v>
      </c>
    </row>
    <row r="163" spans="1:11" x14ac:dyDescent="0.2">
      <c r="A163">
        <f t="shared" si="20"/>
        <v>161</v>
      </c>
      <c r="B163" s="1">
        <v>28589</v>
      </c>
      <c r="C163" s="1">
        <v>42979</v>
      </c>
      <c r="D163" s="2">
        <v>155000.1</v>
      </c>
      <c r="E163" s="3" t="s">
        <v>13</v>
      </c>
      <c r="F163" s="3"/>
      <c r="H163">
        <f t="shared" si="16"/>
        <v>83333.34</v>
      </c>
      <c r="I163">
        <f t="shared" ref="I163:I166" si="21">IF(H163=$N$3,$Q$3,IF(H163=$N$4,$Q$4,IF(H163=$N$5,$Q$5,IF(H163=$N$6,$Q$6,IF(H163=$N$7,$Q$7,IF(H163=$N$8,$Q$8,IF(H163=$N$9,$Q$9,IF(H163=$N$10,$Q$10,IF(H163=$N$11,$Q$11,IF(H163=$N$12,$Q$12,IF(H163=$N$13,$Q$13)))))))))))</f>
        <v>0.34</v>
      </c>
      <c r="J163">
        <f t="shared" si="18"/>
        <v>21737.57</v>
      </c>
      <c r="K163">
        <f t="shared" si="19"/>
        <v>46104.268400000001</v>
      </c>
    </row>
    <row r="164" spans="1:11" x14ac:dyDescent="0.2">
      <c r="A164">
        <f t="shared" si="20"/>
        <v>162</v>
      </c>
      <c r="B164" s="1">
        <v>33383</v>
      </c>
      <c r="C164" s="1">
        <v>42996</v>
      </c>
      <c r="D164" s="2">
        <v>35000.100000000006</v>
      </c>
      <c r="E164" s="3" t="s">
        <v>7</v>
      </c>
      <c r="F164" s="3"/>
      <c r="H164">
        <f t="shared" si="16"/>
        <v>32736.84</v>
      </c>
      <c r="I164">
        <f t="shared" si="21"/>
        <v>0.3</v>
      </c>
      <c r="J164">
        <f t="shared" si="18"/>
        <v>6141.95</v>
      </c>
      <c r="K164">
        <f t="shared" si="19"/>
        <v>6820.9280000000017</v>
      </c>
    </row>
    <row r="165" spans="1:11" x14ac:dyDescent="0.2">
      <c r="A165">
        <f t="shared" si="20"/>
        <v>163</v>
      </c>
      <c r="B165" s="1">
        <v>27778</v>
      </c>
      <c r="C165" s="1">
        <v>43003</v>
      </c>
      <c r="D165" s="2">
        <v>56250</v>
      </c>
      <c r="E165" s="3" t="s">
        <v>11</v>
      </c>
      <c r="F165" s="3"/>
      <c r="H165">
        <f t="shared" si="16"/>
        <v>32736.84</v>
      </c>
      <c r="I165">
        <f t="shared" si="21"/>
        <v>0.3</v>
      </c>
      <c r="J165">
        <f t="shared" si="18"/>
        <v>6141.95</v>
      </c>
      <c r="K165">
        <f t="shared" si="19"/>
        <v>13195.897999999999</v>
      </c>
    </row>
    <row r="166" spans="1:11" x14ac:dyDescent="0.2">
      <c r="A166">
        <f t="shared" si="20"/>
        <v>164</v>
      </c>
      <c r="B166" s="1">
        <v>27349</v>
      </c>
      <c r="C166" s="1">
        <v>38908</v>
      </c>
      <c r="D166" s="2">
        <v>246420.30000000002</v>
      </c>
      <c r="E166" s="3" t="s">
        <v>11</v>
      </c>
      <c r="F166" s="3"/>
      <c r="H166">
        <f t="shared" si="16"/>
        <v>83333.34</v>
      </c>
      <c r="I166">
        <f t="shared" si="21"/>
        <v>0.34</v>
      </c>
      <c r="J166">
        <f t="shared" si="18"/>
        <v>21737.57</v>
      </c>
      <c r="K166">
        <f t="shared" si="19"/>
        <v>77187.136400000018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E187"/>
  <sheetViews>
    <sheetView topLeftCell="A11" workbookViewId="0">
      <selection activeCell="B23" sqref="B23"/>
    </sheetView>
  </sheetViews>
  <sheetFormatPr baseColWidth="10" defaultColWidth="10.7109375" defaultRowHeight="12.75" x14ac:dyDescent="0.2"/>
  <cols>
    <col min="2" max="2" width="32.140625" customWidth="1"/>
    <col min="3" max="3" width="27.7109375" customWidth="1"/>
    <col min="4" max="4" width="21.28515625" customWidth="1"/>
    <col min="5" max="5" width="25.42578125" customWidth="1"/>
    <col min="6" max="6" width="32" customWidth="1"/>
    <col min="7" max="7" width="16" customWidth="1"/>
    <col min="8" max="9" width="11.42578125" bestFit="1" customWidth="1"/>
    <col min="10" max="10" width="12.7109375" customWidth="1"/>
    <col min="11" max="11" width="11.42578125" bestFit="1" customWidth="1"/>
    <col min="12" max="12" width="12.7109375" customWidth="1"/>
    <col min="13" max="13" width="11.42578125" bestFit="1" customWidth="1"/>
    <col min="14" max="14" width="12.42578125" customWidth="1"/>
    <col min="15" max="15" width="11.42578125" bestFit="1" customWidth="1"/>
    <col min="16" max="16" width="11.85546875" customWidth="1"/>
    <col min="17" max="17" width="15.85546875" customWidth="1"/>
    <col min="18" max="18" width="12.28515625" customWidth="1"/>
  </cols>
  <sheetData>
    <row r="1" spans="2:8" ht="13.5" thickBot="1" x14ac:dyDescent="0.25"/>
    <row r="2" spans="2:8" ht="21" thickBot="1" x14ac:dyDescent="0.25">
      <c r="B2" s="66" t="s">
        <v>74</v>
      </c>
      <c r="C2" s="68" t="s">
        <v>75</v>
      </c>
      <c r="D2" s="69"/>
      <c r="E2" s="69"/>
      <c r="F2" s="70"/>
    </row>
    <row r="3" spans="2:8" ht="21" thickBot="1" x14ac:dyDescent="0.25">
      <c r="B3" s="67"/>
      <c r="C3" s="39" t="s">
        <v>43</v>
      </c>
      <c r="D3" s="39" t="s">
        <v>41</v>
      </c>
      <c r="E3" s="40" t="s">
        <v>76</v>
      </c>
      <c r="F3" s="40" t="s">
        <v>77</v>
      </c>
    </row>
    <row r="4" spans="2:8" ht="29.25" thickBot="1" x14ac:dyDescent="0.25">
      <c r="B4" s="41" t="s">
        <v>78</v>
      </c>
      <c r="C4" s="42">
        <v>5.1499999999999997E-2</v>
      </c>
      <c r="D4" s="42">
        <v>1.125E-2</v>
      </c>
      <c r="E4" s="43" t="s">
        <v>87</v>
      </c>
      <c r="F4" s="43" t="s">
        <v>88</v>
      </c>
    </row>
    <row r="5" spans="2:8" ht="29.25" thickBot="1" x14ac:dyDescent="0.25">
      <c r="B5" s="41" t="s">
        <v>79</v>
      </c>
      <c r="C5" s="42">
        <v>1.7500000000000002E-2</v>
      </c>
      <c r="D5" s="42">
        <v>6.2500000000000003E-3</v>
      </c>
      <c r="E5" s="42">
        <v>1.25E-3</v>
      </c>
      <c r="F5" s="42">
        <v>2.5000000000000001E-2</v>
      </c>
    </row>
    <row r="6" spans="2:8" ht="29.25" thickBot="1" x14ac:dyDescent="0.25">
      <c r="B6" s="44" t="s">
        <v>80</v>
      </c>
      <c r="C6" s="43" t="s">
        <v>89</v>
      </c>
      <c r="D6" s="43" t="s">
        <v>90</v>
      </c>
      <c r="E6" s="43" t="s">
        <v>91</v>
      </c>
      <c r="F6" s="43" t="s">
        <v>92</v>
      </c>
    </row>
    <row r="7" spans="2:8" ht="15.75" thickBot="1" x14ac:dyDescent="0.25">
      <c r="B7" s="44" t="s">
        <v>81</v>
      </c>
      <c r="C7" s="42">
        <v>1.0500000000000001E-2</v>
      </c>
      <c r="D7" s="42">
        <v>3.7499999999999999E-3</v>
      </c>
      <c r="E7" s="42">
        <v>7.5000000000000002E-4</v>
      </c>
      <c r="F7" s="42">
        <v>1.4999999999999999E-2</v>
      </c>
    </row>
    <row r="8" spans="2:8" ht="15.75" thickBot="1" x14ac:dyDescent="0.25">
      <c r="B8" s="44" t="s">
        <v>82</v>
      </c>
      <c r="C8" s="43" t="s">
        <v>83</v>
      </c>
      <c r="D8" s="42">
        <v>0</v>
      </c>
      <c r="E8" s="42">
        <v>0</v>
      </c>
      <c r="F8" s="43" t="s">
        <v>83</v>
      </c>
    </row>
    <row r="9" spans="2:8" ht="15.75" thickBot="1" x14ac:dyDescent="0.25">
      <c r="B9" s="44" t="s">
        <v>84</v>
      </c>
      <c r="C9" s="42">
        <v>0.01</v>
      </c>
      <c r="D9" s="42">
        <v>0</v>
      </c>
      <c r="E9" s="42">
        <v>0</v>
      </c>
      <c r="F9" s="42">
        <v>0.01</v>
      </c>
    </row>
    <row r="10" spans="2:8" ht="45.75" thickBot="1" x14ac:dyDescent="0.25">
      <c r="B10" s="45" t="s">
        <v>77</v>
      </c>
      <c r="C10" s="46" t="s">
        <v>93</v>
      </c>
      <c r="D10" s="46" t="s">
        <v>94</v>
      </c>
      <c r="E10" s="46" t="s">
        <v>95</v>
      </c>
      <c r="F10" s="47" t="s">
        <v>96</v>
      </c>
    </row>
    <row r="13" spans="2:8" x14ac:dyDescent="0.2">
      <c r="H13" s="9"/>
    </row>
    <row r="14" spans="2:8" x14ac:dyDescent="0.2">
      <c r="B14" t="s">
        <v>85</v>
      </c>
    </row>
    <row r="15" spans="2:8" x14ac:dyDescent="0.2">
      <c r="B15" t="s">
        <v>86</v>
      </c>
    </row>
    <row r="16" spans="2:8" x14ac:dyDescent="0.2">
      <c r="B16" t="s">
        <v>98</v>
      </c>
    </row>
    <row r="17" spans="1:29" x14ac:dyDescent="0.2">
      <c r="B17" t="s">
        <v>99</v>
      </c>
      <c r="J17">
        <f>80.04*25</f>
        <v>2001.0000000000002</v>
      </c>
    </row>
    <row r="18" spans="1:29" x14ac:dyDescent="0.2">
      <c r="B18" t="s">
        <v>97</v>
      </c>
    </row>
    <row r="19" spans="1:29" x14ac:dyDescent="0.2">
      <c r="G19" t="s">
        <v>119</v>
      </c>
      <c r="H19" t="s">
        <v>120</v>
      </c>
      <c r="J19" t="s">
        <v>120</v>
      </c>
      <c r="M19" s="51" t="s">
        <v>117</v>
      </c>
    </row>
    <row r="20" spans="1:29" x14ac:dyDescent="0.2">
      <c r="G20">
        <f>(80.04*0.4)*30</f>
        <v>960.48000000000013</v>
      </c>
      <c r="H20">
        <f>(80.04*1.3)*30</f>
        <v>3121.5600000000004</v>
      </c>
      <c r="J20">
        <f>(80.04*25)*30</f>
        <v>60030.000000000007</v>
      </c>
      <c r="M20" s="59">
        <f t="shared" ref="M20:R20" si="0">SUM(M23:M186)</f>
        <v>530054.18130000017</v>
      </c>
      <c r="N20" s="59">
        <f t="shared" si="0"/>
        <v>180115.49850000005</v>
      </c>
      <c r="O20" s="59">
        <f t="shared" si="0"/>
        <v>344522.28005199978</v>
      </c>
      <c r="P20" s="59">
        <f t="shared" si="0"/>
        <v>108069.29910000006</v>
      </c>
      <c r="Q20" s="59">
        <f t="shared" si="0"/>
        <v>55578.496680000004</v>
      </c>
      <c r="R20" s="59">
        <f t="shared" si="0"/>
        <v>102923.14200000004</v>
      </c>
    </row>
    <row r="21" spans="1:29" ht="13.5" thickBot="1" x14ac:dyDescent="0.25">
      <c r="A21" s="8" t="s">
        <v>34</v>
      </c>
      <c r="E21" t="s">
        <v>16</v>
      </c>
      <c r="F21" s="63">
        <v>1</v>
      </c>
      <c r="U21" s="8" t="s">
        <v>15</v>
      </c>
      <c r="V21" t="s">
        <v>16</v>
      </c>
      <c r="AA21" s="8" t="s">
        <v>27</v>
      </c>
    </row>
    <row r="22" spans="1:29" ht="13.5" thickBot="1" x14ac:dyDescent="0.25">
      <c r="A22" s="50" t="s">
        <v>0</v>
      </c>
      <c r="B22" s="50" t="s">
        <v>2</v>
      </c>
      <c r="C22" s="50" t="s">
        <v>4</v>
      </c>
      <c r="D22" s="50" t="s">
        <v>18</v>
      </c>
      <c r="E22" s="50" t="s">
        <v>15</v>
      </c>
      <c r="F22" s="50" t="s">
        <v>22</v>
      </c>
      <c r="G22" s="50" t="s">
        <v>24</v>
      </c>
      <c r="H22" s="50" t="s">
        <v>23</v>
      </c>
      <c r="I22" s="50" t="s">
        <v>122</v>
      </c>
      <c r="J22" s="50" t="s">
        <v>121</v>
      </c>
      <c r="L22" s="50" t="s">
        <v>118</v>
      </c>
      <c r="M22" s="51" t="s">
        <v>78</v>
      </c>
      <c r="N22" s="51" t="s">
        <v>116</v>
      </c>
      <c r="O22" s="51" t="s">
        <v>80</v>
      </c>
      <c r="P22" s="51" t="s">
        <v>81</v>
      </c>
      <c r="Q22" s="51" t="s">
        <v>82</v>
      </c>
      <c r="R22" s="51" t="s">
        <v>84</v>
      </c>
      <c r="U22" s="8" t="s">
        <v>17</v>
      </c>
      <c r="AB22" s="10" t="s">
        <v>4</v>
      </c>
      <c r="AC22" s="7" t="s">
        <v>28</v>
      </c>
    </row>
    <row r="23" spans="1:29" ht="13.5" thickBot="1" x14ac:dyDescent="0.25">
      <c r="A23">
        <v>1</v>
      </c>
      <c r="B23" s="2">
        <v>37746.9</v>
      </c>
      <c r="C23" s="3" t="s">
        <v>7</v>
      </c>
      <c r="D23">
        <v>20</v>
      </c>
      <c r="E23" s="2">
        <f t="shared" ref="E23:E54" si="1">B23+(B23/30)*8</f>
        <v>47812.740000000005</v>
      </c>
      <c r="F23" s="2">
        <f>IF(D23=$V$24,(B23/30)*(IF(OR(C23=$AB$23,C23=$AB$24,C23=$AB$25,C23=$AB$26),$W$24,IF(OR(C23=$AB$27,C23=$AB$28,C23=$AB$29,C23=$AB$30),$X$24,IF(OR(C23=$AB$31,C23=$AB$32),$Y$24)))),IF(D23=$V$25,(B23/30)*(IF(OR(C23=$AB$23,C23=$AB$24,C23=$AB$25,C23=$AB$26),$W$25,IF(OR(C23=$AB$27,C23=$AB$28,C23=$AB$29,C23=$AB$30),$X$25,IF(OR(C23=$AB$31,C23=$AB$32),$Y$25)))),IF(D23=$V$26,(B23/30)*(IF(OR(C23=$AB$23,C23=$AB$24,C23=$AB$25,C23=$AB$26),$W$26,IF(OR(C23=$AB$27,C23=$AB$28,C23=$AB$29,C23=$AB$30),$X$26,IF(OR(C23=$AB$31,C23=$AB$32),$Y$26)))),IF(D23=$V$27,(B23/30)*(IF(OR(C23=$AB$23,C23=$AB$24,C23=$AB$25,C23=$AB$26),$W$27,IF(OR(C23=$AB$27,C23=$AB$28,C23=$AB$29,C23=$AB$30),$X$27,IF(OR(C23=$AB$31,C23=$AB$32),$Y$27)))),IF(D23=$V$28,(B23/30)*(IF(OR(C23=$AB$23,C23=$AB$24,C23=$AB$25,C23=$AB$26),$W$28,IF(OR(C23=$AB$27,C23=$AB$28,C23=$AB$29,C23=$AB$30),$X$28,IF(OR(C23=$AB$31,C23=$AB$32),$Y$28)))),IF(D23=$V$29,(B23/30)*$V$29,IF(D23=$V$30,(B23/30)*$V$30,IF(D23=$V$31,(B23/30)*$V$31,IF(D23=$V$32,(B23/30)*$V$32,IF(D23=$V$33,(B23/30)*$V$33,IF(D23=$V$34,(B23/30)*$V$34,IF(D23=$V$35,(B23/30)*$V$35,IF(D23=$V$36,(B23/30)*$V$36,IF(D23=$V$37,(B23/30)*$V$37,IF(D23=$V$38,(B23/30)*$V$38,IF(D23=$V$39,(B23/30)*$V$39,IF(D23=$V$40,(B23/30)*$V$40,IF(D23=$V$41,(B23/30)*$V$41,IF(D23=$V$42,(B23/30)*$V$42,IF(D23=$V$43,(B23/30)*$V$43,IF(D23=$V$44,(B23/30)*$V$44,IF(D23=$V$45,(B23/30)*$V$45,IF(D23=$V$46,(B23/30)*$V$46,IF(D23=$V$47,(B23/30)*$V$47,IF(D23=$V$48,(B23/30)*$V$48,IF(D23=$V$49,(B23/30)*$V$49,IF(D23=$V$50,(B23/30)*$V$50,IF(D23=$V$51,(B23/30)*$V$51,IF(D23=$V$52,(B23/30)*$V$52,IF(D23=$V$53,(B23/30)*$V$53,IF(D23=$V$54,(B23/30)*$V$54,IF(D23=$V$55,(B23/30)*$V$55,IF(D23=$V$56,(B23/30)*$V$56,IF(D23=$V$57,(B23/30)*$V$57,IF(D23=$V$58,(B23/30)*$V$58,IF(D23=$V$59,(B23/30)*$V$59,IF(D23=$V$60,(B23/30)*$V$60,IF(D23=$V$61,(B23/30)*$V$61,IF(D23=$V$62,(B23/30)*$V$62,IF(D23=V63,(B23/30)*$V$63,IF(D23=$V$64,(B23/30)*$V$64)))))))))))))))))))))))))))))))))))))))))</f>
        <v>25164.6</v>
      </c>
      <c r="G23" s="62">
        <f>IF(B23*0.1&gt;$G$20,$G$20,B23*0.1)</f>
        <v>960.48000000000013</v>
      </c>
      <c r="H23">
        <f>B23*0.11</f>
        <v>4152.1590000000006</v>
      </c>
      <c r="I23">
        <f>IF(H23-$H$20&gt;0,H23-$H$20,0)</f>
        <v>1030.5990000000002</v>
      </c>
      <c r="J23">
        <f>IF(C23=$AB$23,B23*$AC$23,IF(C23=$AB$24,B23*$AC$24,IF(C23=$AB$25,B23*$AC$25,IF(C23=$AB$26,B23*$AC$26,IF(C23=$AB$27,B23*$AC$27,IF(C23=$AB$28,B23*$AC$28,IF(C23=$AB$29,B23*$AC$29,IF(C23=$AB$30,B23*$AC$30,IF(C23=$AB$31,B23*$AC$31,IF(C23=$AB$32,B23*$AC$32))))))))))</f>
        <v>3774.6900000000005</v>
      </c>
      <c r="L23" s="2">
        <f>B23+E23+F23+G23+H23+J23</f>
        <v>119611.56900000002</v>
      </c>
      <c r="M23">
        <f t="shared" ref="M23:M54" si="2">$C$4*B23</f>
        <v>1943.9653499999999</v>
      </c>
      <c r="N23">
        <f t="shared" ref="N23:N54" si="3">B23*$C$5</f>
        <v>660.57075000000009</v>
      </c>
      <c r="O23">
        <f>(80.04*0.204) + (0.011*(L23-(3*80.04))) + 0.007</f>
        <v>1329.4210990000004</v>
      </c>
      <c r="P23">
        <f t="shared" ref="P23:P54" si="4">B23*$C$7</f>
        <v>396.34245000000004</v>
      </c>
      <c r="Q23">
        <f t="shared" ref="Q23:Q54" si="5">B23*0.0054</f>
        <v>203.83326000000002</v>
      </c>
      <c r="R23">
        <f t="shared" ref="R23:R54" si="6">B23*$C$9</f>
        <v>377.46899999999999</v>
      </c>
      <c r="V23" s="7" t="s">
        <v>18</v>
      </c>
      <c r="W23" s="4" t="s">
        <v>19</v>
      </c>
      <c r="X23" s="6" t="s">
        <v>20</v>
      </c>
      <c r="Y23" s="5" t="s">
        <v>21</v>
      </c>
      <c r="AB23" s="3" t="s">
        <v>5</v>
      </c>
      <c r="AC23" s="11">
        <v>0.05</v>
      </c>
    </row>
    <row r="24" spans="1:29" x14ac:dyDescent="0.2">
      <c r="A24">
        <f>+A23+1</f>
        <v>2</v>
      </c>
      <c r="B24" s="2">
        <v>61650.3</v>
      </c>
      <c r="C24" s="3" t="s">
        <v>12</v>
      </c>
      <c r="D24">
        <v>26</v>
      </c>
      <c r="E24" s="2">
        <f t="shared" si="1"/>
        <v>78090.38</v>
      </c>
      <c r="F24" s="2">
        <f t="shared" ref="F24:F87" si="7">IF(D24=$V$24,(B24/30)*(IF(OR(C24=$AB$23,C24=$AB$24,C24=$AB$25,C24=$AB$26),$W$24,IF(OR(C24=$AB$27,C24=$AB$28,C24=$AB$29,C24=$AB$30),$X$24,IF(OR(C24=$AB$31,C24=$AB$32),$Y$24)))),IF(D24=$V$25,(B24/30)*(IF(OR(C24=$AB$23,C24=$AB$24,C24=$AB$25,C24=$AB$26),$W$25,IF(OR(C24=$AB$27,C24=$AB$28,C24=$AB$29,C24=$AB$30),$X$25,IF(OR(C24=$AB$31,C24=$AB$32),$Y$25)))),IF(D24=$V$26,(B24/30)*(IF(OR(C24=$AB$23,C24=$AB$24,C24=$AB$25,C24=$AB$26),$W$26,IF(OR(C24=$AB$27,C24=$AB$28,C24=$AB$29,C24=$AB$30),$X$26,IF(OR(C24=$AB$31,C24=$AB$32),$Y$26)))),IF(D24=$V$27,(B24/30)*(IF(OR(C24=$AB$23,C24=$AB$24,C24=$AB$25,C24=$AB$26),$W$27,IF(OR(C24=$AB$27,C24=$AB$28,C24=$AB$29,C24=$AB$30),$X$27,IF(OR(C24=$AB$31,C24=$AB$32),$Y$27)))),IF(D24=$V$28,(B24/30)*(IF(OR(C24=$AB$23,C24=$AB$24,C24=$AB$25,C24=$AB$26),$W$28,IF(OR(C24=$AB$27,C24=$AB$28,C24=$AB$29,C24=$AB$30),$X$28,IF(OR(C24=$AB$31,C24=$AB$32),$Y$28)))),IF(D24=$V$29,(B24/30)*$V$29,IF(D24=$V$30,(B24/30)*$V$30,IF(D24=$V$31,(B24/30)*$V$31,IF(D24=$V$32,(B24/30)*$V$32,IF(D24=$V$33,(B24/30)*$V$33,IF(D24=$V$34,(B24/30)*$V$34,IF(D24=$V$35,(B24/30)*$V$35,IF(D24=$V$36,(B24/30)*$V$36,IF(D24=$V$37,(B24/30)*$V$37,IF(D24=$V$38,(B24/30)*$V$38,IF(D24=$V$39,(B24/30)*$V$39,IF(D24=$V$40,(B24/30)*$V$40,IF(D24=$V$41,(B24/30)*$V$41,IF(D24=$V$42,(B24/30)*$V$42,IF(D24=$V$43,(B24/30)*$V$43,IF(D24=$V$44,(B24/30)*$V$44,IF(D24=$V$45,(B24/30)*$V$45,IF(D24=$V$46,(B24/30)*$V$46,IF(D24=$V$47,(B24/30)*$V$47,IF(D24=$V$48,(B24/30)*$V$48,IF(D24=$V$49,(B24/30)*$V$49,IF(D24=$V$50,(B24/30)*$V$50,IF(D24=$V$51,(B24/30)*$V$51,IF(D24=$V$52,(B24/30)*$V$52,IF(D24=$V$53,(B24/30)*$V$53,IF(D24=$V$54,(B24/30)*$V$54,IF(D24=$V$55,(B24/30)*$V$55,IF(D24=$V$56,(B24/30)*$V$56,IF(D24=$V$57,(B24/30)*$V$57,IF(D24=$V$58,(B24/30)*$V$58,IF(D24=$V$59,(B24/30)*$V$59,IF(D24=$V$60,(B24/30)*$V$60,IF(D24=$V$61,(B24/30)*$V$61,IF(D24=$V$62,(B24/30)*$V$62,IF(D24=V64,(B24/30)*$V$63,IF(D24=$V$64,(B24/30)*$V$64)))))))))))))))))))))))))))))))))))))))))</f>
        <v>53430.260000000009</v>
      </c>
      <c r="G24" s="62">
        <f t="shared" ref="G24:G87" si="8">IF(B24*0.1&gt;$G$20,$G$20,B24*0.1)</f>
        <v>960.48000000000013</v>
      </c>
      <c r="H24">
        <f t="shared" ref="H24:H87" si="9">B24*0.11</f>
        <v>6781.5330000000004</v>
      </c>
      <c r="I24">
        <f t="shared" ref="I24:I87" si="10">IF(H24-$H$20&gt;0,H24-$H$20,0)</f>
        <v>3659.973</v>
      </c>
      <c r="J24">
        <f t="shared" ref="J24:J87" si="11">IF(C24=$AB$23,B24*$AC$23,IF(C24=$AB$24,B24*$AC$24,IF(C24=$AB$25,B24*$AC$25,IF(C24=$AB$26,B24*$AC$26,IF(C24=$AB$27,B24*$AC$27,IF(C24=$AB$28,B24*$AC$28,IF(C24=$AB$29,B24*$AC$29,IF(C24=$AB$30,B24*$AC$30,IF(C24=$AB$31,B24*$AC$31,IF(C24=$AB$32,B24*$AC$32))))))))))</f>
        <v>12330.060000000001</v>
      </c>
      <c r="L24" s="2">
        <f t="shared" ref="L24:L87" si="12">B24+E24+F24+G24+H24+J24</f>
        <v>213243.01300000001</v>
      </c>
      <c r="M24">
        <f t="shared" si="2"/>
        <v>3174.9904499999998</v>
      </c>
      <c r="N24">
        <f t="shared" si="3"/>
        <v>1078.8802500000002</v>
      </c>
      <c r="O24">
        <f t="shared" ref="O24:O87" si="13">(80.04*0.204) + (0.011*(L24-(3*80.04))) + 0.007</f>
        <v>2359.3669829999999</v>
      </c>
      <c r="P24">
        <f t="shared" si="4"/>
        <v>647.32815000000005</v>
      </c>
      <c r="Q24">
        <f t="shared" si="5"/>
        <v>332.91162000000003</v>
      </c>
      <c r="R24">
        <f t="shared" si="6"/>
        <v>616.50300000000004</v>
      </c>
      <c r="V24" s="3">
        <v>0</v>
      </c>
      <c r="W24" s="3">
        <v>7</v>
      </c>
      <c r="X24" s="3">
        <v>13</v>
      </c>
      <c r="Y24" s="3">
        <v>15</v>
      </c>
      <c r="AB24" s="3" t="s">
        <v>6</v>
      </c>
      <c r="AC24" s="11">
        <v>0.05</v>
      </c>
    </row>
    <row r="25" spans="1:29" x14ac:dyDescent="0.2">
      <c r="A25">
        <f t="shared" ref="A25:A88" si="14">+A24+1</f>
        <v>3</v>
      </c>
      <c r="B25" s="2">
        <v>121149.9</v>
      </c>
      <c r="C25" s="3" t="s">
        <v>11</v>
      </c>
      <c r="D25">
        <v>23</v>
      </c>
      <c r="E25" s="2">
        <f t="shared" si="1"/>
        <v>153456.53999999998</v>
      </c>
      <c r="F25" s="2">
        <f t="shared" si="7"/>
        <v>92881.59</v>
      </c>
      <c r="G25" s="62">
        <f t="shared" si="8"/>
        <v>960.48000000000013</v>
      </c>
      <c r="H25">
        <f t="shared" si="9"/>
        <v>13326.489</v>
      </c>
      <c r="I25">
        <f t="shared" si="10"/>
        <v>10204.929</v>
      </c>
      <c r="J25">
        <f t="shared" si="11"/>
        <v>24229.98</v>
      </c>
      <c r="L25" s="2">
        <f t="shared" si="12"/>
        <v>406004.97899999988</v>
      </c>
      <c r="M25">
        <f t="shared" si="2"/>
        <v>6239.2198499999995</v>
      </c>
      <c r="N25">
        <f t="shared" si="3"/>
        <v>2120.1232500000001</v>
      </c>
      <c r="O25">
        <f t="shared" si="13"/>
        <v>4479.7486089999984</v>
      </c>
      <c r="P25">
        <f t="shared" si="4"/>
        <v>1272.07395</v>
      </c>
      <c r="Q25">
        <f t="shared" si="5"/>
        <v>654.20946000000004</v>
      </c>
      <c r="R25">
        <f t="shared" si="6"/>
        <v>1211.499</v>
      </c>
      <c r="V25" s="3">
        <v>1</v>
      </c>
      <c r="W25" s="3">
        <v>7</v>
      </c>
      <c r="X25" s="3">
        <v>13</v>
      </c>
      <c r="Y25" s="3">
        <v>15</v>
      </c>
      <c r="AB25" s="3" t="s">
        <v>7</v>
      </c>
      <c r="AC25" s="11">
        <v>0.1</v>
      </c>
    </row>
    <row r="26" spans="1:29" x14ac:dyDescent="0.2">
      <c r="A26">
        <f t="shared" si="14"/>
        <v>4</v>
      </c>
      <c r="B26" s="2">
        <v>29940</v>
      </c>
      <c r="C26" s="3" t="s">
        <v>5</v>
      </c>
      <c r="D26">
        <v>30</v>
      </c>
      <c r="E26" s="2">
        <f t="shared" si="1"/>
        <v>37924</v>
      </c>
      <c r="F26" s="2">
        <f t="shared" si="7"/>
        <v>29940</v>
      </c>
      <c r="G26" s="62">
        <f t="shared" si="8"/>
        <v>960.48000000000013</v>
      </c>
      <c r="H26">
        <f t="shared" si="9"/>
        <v>3293.4</v>
      </c>
      <c r="I26">
        <f t="shared" si="10"/>
        <v>171.83999999999969</v>
      </c>
      <c r="J26">
        <f t="shared" si="11"/>
        <v>1497</v>
      </c>
      <c r="L26" s="2">
        <f t="shared" si="12"/>
        <v>103554.87999999999</v>
      </c>
      <c r="M26">
        <f t="shared" si="2"/>
        <v>1541.9099999999999</v>
      </c>
      <c r="N26">
        <f t="shared" si="3"/>
        <v>523.95000000000005</v>
      </c>
      <c r="O26">
        <f t="shared" si="13"/>
        <v>1152.7975200000001</v>
      </c>
      <c r="P26">
        <f t="shared" si="4"/>
        <v>314.37</v>
      </c>
      <c r="Q26">
        <f t="shared" si="5"/>
        <v>161.67600000000002</v>
      </c>
      <c r="R26">
        <f t="shared" si="6"/>
        <v>299.40000000000003</v>
      </c>
      <c r="V26" s="3">
        <v>2</v>
      </c>
      <c r="W26" s="3">
        <v>9</v>
      </c>
      <c r="X26" s="3">
        <v>13</v>
      </c>
      <c r="Y26" s="3">
        <v>15</v>
      </c>
      <c r="AB26" s="3" t="s">
        <v>8</v>
      </c>
      <c r="AC26" s="11">
        <v>0.1</v>
      </c>
    </row>
    <row r="27" spans="1:29" x14ac:dyDescent="0.2">
      <c r="A27">
        <f t="shared" si="14"/>
        <v>5</v>
      </c>
      <c r="B27" s="2">
        <v>66309</v>
      </c>
      <c r="C27" s="3" t="s">
        <v>9</v>
      </c>
      <c r="D27">
        <v>23</v>
      </c>
      <c r="E27" s="2">
        <f t="shared" si="1"/>
        <v>83991.4</v>
      </c>
      <c r="F27" s="2">
        <f t="shared" si="7"/>
        <v>50836.9</v>
      </c>
      <c r="G27" s="62">
        <f t="shared" si="8"/>
        <v>960.48000000000013</v>
      </c>
      <c r="H27">
        <f t="shared" si="9"/>
        <v>7293.99</v>
      </c>
      <c r="I27">
        <f t="shared" si="10"/>
        <v>4172.4299999999994</v>
      </c>
      <c r="J27">
        <f t="shared" si="11"/>
        <v>9946.35</v>
      </c>
      <c r="L27" s="2">
        <f t="shared" si="12"/>
        <v>219338.12</v>
      </c>
      <c r="M27">
        <f t="shared" si="2"/>
        <v>3414.9134999999997</v>
      </c>
      <c r="N27">
        <f t="shared" si="3"/>
        <v>1160.4075</v>
      </c>
      <c r="O27">
        <f t="shared" si="13"/>
        <v>2426.4131600000001</v>
      </c>
      <c r="P27">
        <f t="shared" si="4"/>
        <v>696.24450000000002</v>
      </c>
      <c r="Q27">
        <f t="shared" si="5"/>
        <v>358.0686</v>
      </c>
      <c r="R27">
        <f t="shared" si="6"/>
        <v>663.09</v>
      </c>
      <c r="V27" s="3">
        <v>3</v>
      </c>
      <c r="W27" s="3">
        <v>11</v>
      </c>
      <c r="X27" s="3">
        <v>13</v>
      </c>
      <c r="Y27" s="3">
        <v>15</v>
      </c>
      <c r="AB27" s="3" t="s">
        <v>9</v>
      </c>
      <c r="AC27" s="11">
        <v>0.15</v>
      </c>
    </row>
    <row r="28" spans="1:29" x14ac:dyDescent="0.2">
      <c r="A28">
        <f t="shared" si="14"/>
        <v>6</v>
      </c>
      <c r="B28" s="2">
        <v>91093.2</v>
      </c>
      <c r="C28" s="3" t="s">
        <v>11</v>
      </c>
      <c r="D28">
        <v>22</v>
      </c>
      <c r="E28" s="2">
        <f t="shared" si="1"/>
        <v>115384.72</v>
      </c>
      <c r="F28" s="2">
        <f t="shared" si="7"/>
        <v>66801.680000000008</v>
      </c>
      <c r="G28" s="62">
        <f t="shared" si="8"/>
        <v>960.48000000000013</v>
      </c>
      <c r="H28">
        <f t="shared" si="9"/>
        <v>10020.252</v>
      </c>
      <c r="I28">
        <f t="shared" si="10"/>
        <v>6898.692</v>
      </c>
      <c r="J28">
        <f t="shared" si="11"/>
        <v>18218.64</v>
      </c>
      <c r="L28" s="2">
        <f t="shared" si="12"/>
        <v>302478.97199999995</v>
      </c>
      <c r="M28">
        <f t="shared" si="2"/>
        <v>4691.2997999999998</v>
      </c>
      <c r="N28">
        <f t="shared" si="3"/>
        <v>1594.1310000000001</v>
      </c>
      <c r="O28">
        <f t="shared" si="13"/>
        <v>3340.9625319999996</v>
      </c>
      <c r="P28">
        <f t="shared" si="4"/>
        <v>956.47860000000003</v>
      </c>
      <c r="Q28">
        <f t="shared" si="5"/>
        <v>491.90328</v>
      </c>
      <c r="R28">
        <f t="shared" si="6"/>
        <v>910.93200000000002</v>
      </c>
      <c r="V28" s="3">
        <v>4</v>
      </c>
      <c r="W28" s="3">
        <v>13</v>
      </c>
      <c r="X28" s="3">
        <v>13</v>
      </c>
      <c r="Y28" s="3">
        <v>15</v>
      </c>
      <c r="AB28" s="3" t="s">
        <v>10</v>
      </c>
      <c r="AC28" s="11">
        <v>0.15</v>
      </c>
    </row>
    <row r="29" spans="1:29" x14ac:dyDescent="0.2">
      <c r="A29">
        <f t="shared" si="14"/>
        <v>7</v>
      </c>
      <c r="B29" s="2">
        <v>39779.4</v>
      </c>
      <c r="C29" s="3" t="s">
        <v>10</v>
      </c>
      <c r="D29">
        <v>21</v>
      </c>
      <c r="E29" s="2">
        <f t="shared" si="1"/>
        <v>50387.240000000005</v>
      </c>
      <c r="F29" s="2">
        <f t="shared" si="7"/>
        <v>27845.58</v>
      </c>
      <c r="G29" s="62">
        <f t="shared" si="8"/>
        <v>960.48000000000013</v>
      </c>
      <c r="H29">
        <f t="shared" si="9"/>
        <v>4375.7340000000004</v>
      </c>
      <c r="I29">
        <f t="shared" si="10"/>
        <v>1254.174</v>
      </c>
      <c r="J29">
        <f t="shared" si="11"/>
        <v>5966.91</v>
      </c>
      <c r="L29" s="2">
        <f t="shared" si="12"/>
        <v>129315.34400000001</v>
      </c>
      <c r="M29">
        <f t="shared" si="2"/>
        <v>2048.6390999999999</v>
      </c>
      <c r="N29">
        <f t="shared" si="3"/>
        <v>696.13950000000011</v>
      </c>
      <c r="O29">
        <f t="shared" si="13"/>
        <v>1436.1626240000003</v>
      </c>
      <c r="P29">
        <f t="shared" si="4"/>
        <v>417.68370000000004</v>
      </c>
      <c r="Q29">
        <f t="shared" si="5"/>
        <v>214.80876000000001</v>
      </c>
      <c r="R29">
        <f t="shared" si="6"/>
        <v>397.79400000000004</v>
      </c>
      <c r="V29" s="3">
        <v>5</v>
      </c>
      <c r="W29" s="3">
        <v>15</v>
      </c>
      <c r="X29" s="3">
        <v>15</v>
      </c>
      <c r="Y29" s="3">
        <v>15</v>
      </c>
      <c r="AB29" s="3" t="s">
        <v>11</v>
      </c>
      <c r="AC29" s="11">
        <v>0.2</v>
      </c>
    </row>
    <row r="30" spans="1:29" x14ac:dyDescent="0.2">
      <c r="A30">
        <f t="shared" si="14"/>
        <v>8</v>
      </c>
      <c r="B30" s="2">
        <v>73352.700000000012</v>
      </c>
      <c r="C30" s="3" t="s">
        <v>12</v>
      </c>
      <c r="D30">
        <v>27</v>
      </c>
      <c r="E30" s="2">
        <f t="shared" si="1"/>
        <v>92913.420000000013</v>
      </c>
      <c r="F30" s="2">
        <f t="shared" si="7"/>
        <v>66017.430000000022</v>
      </c>
      <c r="G30" s="62">
        <f t="shared" si="8"/>
        <v>960.48000000000013</v>
      </c>
      <c r="H30">
        <f t="shared" si="9"/>
        <v>8068.7970000000014</v>
      </c>
      <c r="I30">
        <f t="shared" si="10"/>
        <v>4947.237000000001</v>
      </c>
      <c r="J30">
        <f t="shared" si="11"/>
        <v>14670.540000000003</v>
      </c>
      <c r="L30" s="2">
        <f t="shared" si="12"/>
        <v>255983.36700000006</v>
      </c>
      <c r="M30">
        <f t="shared" si="2"/>
        <v>3777.6640500000003</v>
      </c>
      <c r="N30">
        <f t="shared" si="3"/>
        <v>1283.6722500000003</v>
      </c>
      <c r="O30">
        <f t="shared" si="13"/>
        <v>2829.5108770000006</v>
      </c>
      <c r="P30">
        <f t="shared" si="4"/>
        <v>770.20335000000011</v>
      </c>
      <c r="Q30">
        <f t="shared" si="5"/>
        <v>396.10458000000006</v>
      </c>
      <c r="R30">
        <f t="shared" si="6"/>
        <v>733.52700000000016</v>
      </c>
      <c r="V30" s="3">
        <v>6</v>
      </c>
      <c r="W30" s="3">
        <v>15</v>
      </c>
      <c r="X30" s="3">
        <v>15</v>
      </c>
      <c r="Y30" s="3">
        <v>15</v>
      </c>
      <c r="AB30" s="3" t="s">
        <v>12</v>
      </c>
      <c r="AC30" s="11">
        <v>0.2</v>
      </c>
    </row>
    <row r="31" spans="1:29" x14ac:dyDescent="0.2">
      <c r="A31">
        <f t="shared" si="14"/>
        <v>9</v>
      </c>
      <c r="B31" s="2">
        <v>35980.799999999996</v>
      </c>
      <c r="C31" s="3" t="s">
        <v>8</v>
      </c>
      <c r="D31">
        <v>20</v>
      </c>
      <c r="E31" s="2">
        <f t="shared" si="1"/>
        <v>45575.679999999993</v>
      </c>
      <c r="F31" s="2">
        <f t="shared" si="7"/>
        <v>23987.199999999997</v>
      </c>
      <c r="G31" s="62">
        <f t="shared" si="8"/>
        <v>960.48000000000013</v>
      </c>
      <c r="H31">
        <f t="shared" si="9"/>
        <v>3957.8879999999995</v>
      </c>
      <c r="I31">
        <f t="shared" si="10"/>
        <v>836.32799999999907</v>
      </c>
      <c r="J31">
        <f t="shared" si="11"/>
        <v>3598.08</v>
      </c>
      <c r="L31" s="2">
        <f t="shared" si="12"/>
        <v>114060.12799999998</v>
      </c>
      <c r="M31">
        <f t="shared" si="2"/>
        <v>1853.0111999999997</v>
      </c>
      <c r="N31">
        <f t="shared" si="3"/>
        <v>629.66399999999999</v>
      </c>
      <c r="O31">
        <f t="shared" si="13"/>
        <v>1268.3552479999998</v>
      </c>
      <c r="P31">
        <f t="shared" si="4"/>
        <v>377.79839999999996</v>
      </c>
      <c r="Q31">
        <f t="shared" si="5"/>
        <v>194.29631999999998</v>
      </c>
      <c r="R31">
        <f t="shared" si="6"/>
        <v>359.80799999999994</v>
      </c>
      <c r="V31" s="3">
        <v>7</v>
      </c>
      <c r="W31" s="3">
        <v>15</v>
      </c>
      <c r="X31" s="3">
        <v>15</v>
      </c>
      <c r="Y31" s="3">
        <v>15</v>
      </c>
      <c r="AB31" s="3" t="s">
        <v>13</v>
      </c>
      <c r="AC31" s="11">
        <v>0.3</v>
      </c>
    </row>
    <row r="32" spans="1:29" x14ac:dyDescent="0.2">
      <c r="A32">
        <f t="shared" si="14"/>
        <v>10</v>
      </c>
      <c r="B32" s="2">
        <v>36583.800000000003</v>
      </c>
      <c r="C32" s="3" t="s">
        <v>10</v>
      </c>
      <c r="D32">
        <v>20</v>
      </c>
      <c r="E32" s="2">
        <f t="shared" si="1"/>
        <v>46339.48</v>
      </c>
      <c r="F32" s="2">
        <f t="shared" si="7"/>
        <v>24389.200000000001</v>
      </c>
      <c r="G32" s="62">
        <f t="shared" si="8"/>
        <v>960.48000000000013</v>
      </c>
      <c r="H32">
        <f t="shared" si="9"/>
        <v>4024.2180000000003</v>
      </c>
      <c r="I32">
        <f t="shared" si="10"/>
        <v>902.6579999999999</v>
      </c>
      <c r="J32">
        <f t="shared" si="11"/>
        <v>5487.5700000000006</v>
      </c>
      <c r="L32" s="2">
        <f t="shared" si="12"/>
        <v>117784.74799999999</v>
      </c>
      <c r="M32">
        <f t="shared" si="2"/>
        <v>1884.0657000000001</v>
      </c>
      <c r="N32">
        <f t="shared" si="3"/>
        <v>640.21650000000011</v>
      </c>
      <c r="O32">
        <f t="shared" si="13"/>
        <v>1309.3260680000001</v>
      </c>
      <c r="P32">
        <f t="shared" si="4"/>
        <v>384.12990000000008</v>
      </c>
      <c r="Q32">
        <f t="shared" si="5"/>
        <v>197.55252000000002</v>
      </c>
      <c r="R32">
        <f t="shared" si="6"/>
        <v>365.83800000000002</v>
      </c>
      <c r="V32" s="3">
        <v>8</v>
      </c>
      <c r="W32" s="3">
        <v>15</v>
      </c>
      <c r="X32" s="3">
        <v>15</v>
      </c>
      <c r="Y32" s="3">
        <v>15</v>
      </c>
      <c r="AB32" s="3" t="s">
        <v>14</v>
      </c>
      <c r="AC32" s="11">
        <v>0.4</v>
      </c>
    </row>
    <row r="33" spans="1:31" x14ac:dyDescent="0.2">
      <c r="A33">
        <f t="shared" si="14"/>
        <v>11</v>
      </c>
      <c r="B33" s="2">
        <v>35111.4</v>
      </c>
      <c r="C33" s="3" t="s">
        <v>8</v>
      </c>
      <c r="D33">
        <v>20</v>
      </c>
      <c r="E33" s="2">
        <f t="shared" si="1"/>
        <v>44474.44</v>
      </c>
      <c r="F33" s="2">
        <f t="shared" si="7"/>
        <v>23407.600000000002</v>
      </c>
      <c r="G33" s="62">
        <f t="shared" si="8"/>
        <v>960.48000000000013</v>
      </c>
      <c r="H33">
        <f t="shared" si="9"/>
        <v>3862.2540000000004</v>
      </c>
      <c r="I33">
        <f t="shared" si="10"/>
        <v>740.69399999999996</v>
      </c>
      <c r="J33">
        <f t="shared" si="11"/>
        <v>3511.1400000000003</v>
      </c>
      <c r="L33" s="2">
        <f t="shared" si="12"/>
        <v>111327.314</v>
      </c>
      <c r="M33">
        <f t="shared" si="2"/>
        <v>1808.2371000000001</v>
      </c>
      <c r="N33">
        <f t="shared" si="3"/>
        <v>614.44950000000006</v>
      </c>
      <c r="O33">
        <f t="shared" si="13"/>
        <v>1238.294294</v>
      </c>
      <c r="P33">
        <f t="shared" si="4"/>
        <v>368.66970000000003</v>
      </c>
      <c r="Q33">
        <f t="shared" si="5"/>
        <v>189.60156000000001</v>
      </c>
      <c r="R33">
        <f t="shared" si="6"/>
        <v>351.11400000000003</v>
      </c>
      <c r="V33" s="3">
        <v>9</v>
      </c>
      <c r="W33" s="3">
        <v>15</v>
      </c>
      <c r="X33" s="3">
        <v>15</v>
      </c>
      <c r="Y33" s="3">
        <v>15</v>
      </c>
    </row>
    <row r="34" spans="1:31" x14ac:dyDescent="0.2">
      <c r="A34">
        <f t="shared" si="14"/>
        <v>12</v>
      </c>
      <c r="B34" s="2">
        <v>89230.200000000012</v>
      </c>
      <c r="C34" s="3" t="s">
        <v>12</v>
      </c>
      <c r="D34">
        <v>19</v>
      </c>
      <c r="E34" s="2">
        <f t="shared" si="1"/>
        <v>113024.92000000001</v>
      </c>
      <c r="F34" s="2">
        <f t="shared" si="7"/>
        <v>56512.460000000014</v>
      </c>
      <c r="G34" s="62">
        <f t="shared" si="8"/>
        <v>960.48000000000013</v>
      </c>
      <c r="H34">
        <f t="shared" si="9"/>
        <v>9815.3220000000019</v>
      </c>
      <c r="I34">
        <f t="shared" si="10"/>
        <v>6693.7620000000015</v>
      </c>
      <c r="J34">
        <f t="shared" si="11"/>
        <v>17846.040000000005</v>
      </c>
      <c r="L34" s="2">
        <f t="shared" si="12"/>
        <v>287389.42200000002</v>
      </c>
      <c r="M34">
        <f t="shared" si="2"/>
        <v>4595.3553000000002</v>
      </c>
      <c r="N34">
        <f t="shared" si="3"/>
        <v>1561.5285000000003</v>
      </c>
      <c r="O34">
        <f t="shared" si="13"/>
        <v>3174.9774820000002</v>
      </c>
      <c r="P34">
        <f t="shared" si="4"/>
        <v>936.91710000000023</v>
      </c>
      <c r="Q34">
        <f t="shared" si="5"/>
        <v>481.8430800000001</v>
      </c>
      <c r="R34">
        <f t="shared" si="6"/>
        <v>892.30200000000013</v>
      </c>
      <c r="V34" s="3">
        <v>10</v>
      </c>
      <c r="W34" s="3">
        <v>17</v>
      </c>
      <c r="X34" s="3">
        <v>17</v>
      </c>
      <c r="Y34" s="3">
        <v>17</v>
      </c>
    </row>
    <row r="35" spans="1:31" x14ac:dyDescent="0.2">
      <c r="A35">
        <f t="shared" si="14"/>
        <v>13</v>
      </c>
      <c r="B35" s="2">
        <v>170905.8</v>
      </c>
      <c r="C35" s="3" t="s">
        <v>13</v>
      </c>
      <c r="D35">
        <v>19</v>
      </c>
      <c r="E35" s="2">
        <f t="shared" si="1"/>
        <v>216480.68</v>
      </c>
      <c r="F35" s="2">
        <f t="shared" si="7"/>
        <v>108240.34</v>
      </c>
      <c r="G35" s="62">
        <f t="shared" si="8"/>
        <v>960.48000000000013</v>
      </c>
      <c r="H35">
        <f t="shared" si="9"/>
        <v>18799.637999999999</v>
      </c>
      <c r="I35">
        <f t="shared" si="10"/>
        <v>15678.077999999998</v>
      </c>
      <c r="J35">
        <f t="shared" si="11"/>
        <v>51271.74</v>
      </c>
      <c r="L35" s="2">
        <f t="shared" si="12"/>
        <v>566658.67799999996</v>
      </c>
      <c r="M35">
        <f t="shared" si="2"/>
        <v>8801.6486999999997</v>
      </c>
      <c r="N35">
        <f t="shared" si="3"/>
        <v>2990.8515000000002</v>
      </c>
      <c r="O35">
        <f t="shared" si="13"/>
        <v>6246.9392979999984</v>
      </c>
      <c r="P35">
        <f t="shared" si="4"/>
        <v>1794.5109</v>
      </c>
      <c r="Q35">
        <f t="shared" si="5"/>
        <v>922.89131999999995</v>
      </c>
      <c r="R35">
        <f t="shared" si="6"/>
        <v>1709.058</v>
      </c>
      <c r="V35" s="3">
        <v>11</v>
      </c>
      <c r="W35" s="3">
        <v>17</v>
      </c>
      <c r="X35" s="3">
        <v>17</v>
      </c>
      <c r="Y35" s="3">
        <v>17</v>
      </c>
      <c r="AA35" s="8" t="s">
        <v>46</v>
      </c>
    </row>
    <row r="36" spans="1:31" x14ac:dyDescent="0.2">
      <c r="A36">
        <f t="shared" si="14"/>
        <v>14</v>
      </c>
      <c r="B36" s="2">
        <v>50730.3</v>
      </c>
      <c r="C36" s="3" t="s">
        <v>9</v>
      </c>
      <c r="D36">
        <v>19</v>
      </c>
      <c r="E36" s="2">
        <f t="shared" si="1"/>
        <v>64258.380000000005</v>
      </c>
      <c r="F36" s="2">
        <f t="shared" si="7"/>
        <v>32129.19</v>
      </c>
      <c r="G36" s="62">
        <f t="shared" si="8"/>
        <v>960.48000000000013</v>
      </c>
      <c r="H36">
        <f t="shared" si="9"/>
        <v>5580.3330000000005</v>
      </c>
      <c r="I36">
        <f t="shared" si="10"/>
        <v>2458.7730000000001</v>
      </c>
      <c r="J36">
        <f t="shared" si="11"/>
        <v>7609.5450000000001</v>
      </c>
      <c r="L36" s="2">
        <f t="shared" si="12"/>
        <v>161268.22800000003</v>
      </c>
      <c r="M36">
        <f t="shared" si="2"/>
        <v>2612.6104500000001</v>
      </c>
      <c r="N36">
        <f t="shared" si="3"/>
        <v>887.78025000000014</v>
      </c>
      <c r="O36">
        <f t="shared" si="13"/>
        <v>1787.6443480000005</v>
      </c>
      <c r="P36">
        <f t="shared" si="4"/>
        <v>532.66815000000008</v>
      </c>
      <c r="Q36">
        <f t="shared" si="5"/>
        <v>273.94362000000001</v>
      </c>
      <c r="R36">
        <f t="shared" si="6"/>
        <v>507.30300000000005</v>
      </c>
      <c r="V36" s="3">
        <v>12</v>
      </c>
      <c r="W36" s="3">
        <v>17</v>
      </c>
      <c r="X36" s="3">
        <v>17</v>
      </c>
      <c r="Y36" s="3">
        <v>17</v>
      </c>
      <c r="AA36" t="s">
        <v>47</v>
      </c>
    </row>
    <row r="37" spans="1:31" x14ac:dyDescent="0.2">
      <c r="A37">
        <f t="shared" si="14"/>
        <v>15</v>
      </c>
      <c r="B37" s="2">
        <v>94069.799999999988</v>
      </c>
      <c r="C37" s="3" t="s">
        <v>11</v>
      </c>
      <c r="D37">
        <v>21</v>
      </c>
      <c r="E37" s="2">
        <f t="shared" si="1"/>
        <v>119155.07999999999</v>
      </c>
      <c r="F37" s="2">
        <f t="shared" si="7"/>
        <v>65848.859999999986</v>
      </c>
      <c r="G37" s="62">
        <f t="shared" si="8"/>
        <v>960.48000000000013</v>
      </c>
      <c r="H37">
        <f t="shared" si="9"/>
        <v>10347.677999999998</v>
      </c>
      <c r="I37">
        <f t="shared" si="10"/>
        <v>7226.1179999999977</v>
      </c>
      <c r="J37">
        <f t="shared" si="11"/>
        <v>18813.96</v>
      </c>
      <c r="L37" s="2">
        <f t="shared" si="12"/>
        <v>309195.85800000001</v>
      </c>
      <c r="M37">
        <f t="shared" si="2"/>
        <v>4844.5946999999987</v>
      </c>
      <c r="N37">
        <f t="shared" si="3"/>
        <v>1646.2214999999999</v>
      </c>
      <c r="O37">
        <f t="shared" si="13"/>
        <v>3414.8482779999999</v>
      </c>
      <c r="P37">
        <f t="shared" si="4"/>
        <v>987.73289999999997</v>
      </c>
      <c r="Q37">
        <f t="shared" si="5"/>
        <v>507.97691999999995</v>
      </c>
      <c r="R37">
        <f t="shared" si="6"/>
        <v>940.69799999999987</v>
      </c>
      <c r="V37" s="3">
        <v>13</v>
      </c>
      <c r="W37" s="3">
        <v>17</v>
      </c>
      <c r="X37" s="3">
        <v>17</v>
      </c>
      <c r="Y37" s="3">
        <v>17</v>
      </c>
      <c r="AB37" t="s">
        <v>41</v>
      </c>
      <c r="AD37" t="s">
        <v>42</v>
      </c>
    </row>
    <row r="38" spans="1:31" x14ac:dyDescent="0.2">
      <c r="A38">
        <f t="shared" si="14"/>
        <v>16</v>
      </c>
      <c r="B38" s="2">
        <v>60431.700000000004</v>
      </c>
      <c r="C38" s="3" t="s">
        <v>9</v>
      </c>
      <c r="D38">
        <v>18</v>
      </c>
      <c r="E38" s="2">
        <f t="shared" si="1"/>
        <v>76546.820000000007</v>
      </c>
      <c r="F38" s="2">
        <f t="shared" si="7"/>
        <v>36259.020000000004</v>
      </c>
      <c r="G38" s="62">
        <f t="shared" si="8"/>
        <v>960.48000000000013</v>
      </c>
      <c r="H38">
        <f t="shared" si="9"/>
        <v>6647.4870000000001</v>
      </c>
      <c r="I38">
        <f t="shared" si="10"/>
        <v>3525.9269999999997</v>
      </c>
      <c r="J38">
        <f t="shared" si="11"/>
        <v>9064.755000000001</v>
      </c>
      <c r="L38" s="2">
        <f t="shared" si="12"/>
        <v>189910.26200000005</v>
      </c>
      <c r="M38">
        <f t="shared" si="2"/>
        <v>3112.2325500000002</v>
      </c>
      <c r="N38">
        <f t="shared" si="3"/>
        <v>1057.5547500000002</v>
      </c>
      <c r="O38">
        <f t="shared" si="13"/>
        <v>2102.7067220000004</v>
      </c>
      <c r="P38">
        <f t="shared" si="4"/>
        <v>634.53285000000005</v>
      </c>
      <c r="Q38">
        <f t="shared" si="5"/>
        <v>326.33118000000002</v>
      </c>
      <c r="R38">
        <f t="shared" si="6"/>
        <v>604.31700000000001</v>
      </c>
      <c r="V38" s="3">
        <v>14</v>
      </c>
      <c r="W38" s="3">
        <v>17</v>
      </c>
      <c r="X38" s="3">
        <v>17</v>
      </c>
      <c r="Y38" s="3">
        <v>17</v>
      </c>
      <c r="AB38" t="s">
        <v>43</v>
      </c>
      <c r="AD38" s="8" t="s">
        <v>44</v>
      </c>
      <c r="AE38" s="8" t="s">
        <v>45</v>
      </c>
    </row>
    <row r="39" spans="1:31" x14ac:dyDescent="0.2">
      <c r="A39">
        <f t="shared" si="14"/>
        <v>17</v>
      </c>
      <c r="B39" s="2">
        <v>38986.5</v>
      </c>
      <c r="C39" s="3" t="s">
        <v>10</v>
      </c>
      <c r="D39">
        <v>18</v>
      </c>
      <c r="E39" s="2">
        <f t="shared" si="1"/>
        <v>49382.9</v>
      </c>
      <c r="F39" s="2">
        <f t="shared" si="7"/>
        <v>23391.899999999998</v>
      </c>
      <c r="G39" s="62">
        <f t="shared" si="8"/>
        <v>960.48000000000013</v>
      </c>
      <c r="H39">
        <f t="shared" si="9"/>
        <v>4288.5150000000003</v>
      </c>
      <c r="I39">
        <f t="shared" si="10"/>
        <v>1166.9549999999999</v>
      </c>
      <c r="J39">
        <f t="shared" si="11"/>
        <v>5847.9749999999995</v>
      </c>
      <c r="L39" s="2">
        <f t="shared" si="12"/>
        <v>122858.26999999999</v>
      </c>
      <c r="M39">
        <f t="shared" si="2"/>
        <v>2007.8047499999998</v>
      </c>
      <c r="N39">
        <f t="shared" si="3"/>
        <v>682.26375000000007</v>
      </c>
      <c r="O39">
        <f t="shared" si="13"/>
        <v>1365.13481</v>
      </c>
      <c r="P39">
        <f t="shared" si="4"/>
        <v>409.35825</v>
      </c>
      <c r="Q39">
        <f t="shared" si="5"/>
        <v>210.52710000000002</v>
      </c>
      <c r="R39">
        <f t="shared" si="6"/>
        <v>389.86500000000001</v>
      </c>
      <c r="V39" s="3">
        <v>15</v>
      </c>
      <c r="W39" s="3">
        <v>19</v>
      </c>
      <c r="X39" s="3">
        <v>19</v>
      </c>
      <c r="Y39" s="3">
        <v>19</v>
      </c>
      <c r="AD39" s="13">
        <v>0</v>
      </c>
      <c r="AE39" s="13">
        <v>0</v>
      </c>
    </row>
    <row r="40" spans="1:31" x14ac:dyDescent="0.2">
      <c r="A40">
        <f t="shared" si="14"/>
        <v>18</v>
      </c>
      <c r="B40" s="2">
        <v>62835.3</v>
      </c>
      <c r="C40" s="3" t="s">
        <v>12</v>
      </c>
      <c r="D40">
        <v>18</v>
      </c>
      <c r="E40" s="2">
        <f t="shared" si="1"/>
        <v>79591.38</v>
      </c>
      <c r="F40" s="2">
        <f t="shared" si="7"/>
        <v>37701.180000000008</v>
      </c>
      <c r="G40" s="62">
        <f t="shared" si="8"/>
        <v>960.48000000000013</v>
      </c>
      <c r="H40">
        <f t="shared" si="9"/>
        <v>6911.8830000000007</v>
      </c>
      <c r="I40">
        <f t="shared" si="10"/>
        <v>3790.3230000000003</v>
      </c>
      <c r="J40">
        <f t="shared" si="11"/>
        <v>12567.060000000001</v>
      </c>
      <c r="L40" s="2">
        <f t="shared" si="12"/>
        <v>200567.283</v>
      </c>
      <c r="M40">
        <f t="shared" si="2"/>
        <v>3236.0179499999999</v>
      </c>
      <c r="N40">
        <f t="shared" si="3"/>
        <v>1099.6177500000001</v>
      </c>
      <c r="O40">
        <f t="shared" si="13"/>
        <v>2219.9339529999997</v>
      </c>
      <c r="P40">
        <f t="shared" si="4"/>
        <v>659.77065000000005</v>
      </c>
      <c r="Q40">
        <f t="shared" si="5"/>
        <v>339.31062000000003</v>
      </c>
      <c r="R40">
        <f t="shared" si="6"/>
        <v>628.35300000000007</v>
      </c>
      <c r="V40" s="3">
        <v>16</v>
      </c>
      <c r="W40" s="3">
        <v>19</v>
      </c>
      <c r="X40" s="3">
        <v>19</v>
      </c>
      <c r="Y40" s="3">
        <v>19</v>
      </c>
      <c r="AD40" s="13">
        <v>1</v>
      </c>
      <c r="AE40" s="13">
        <v>0.25</v>
      </c>
    </row>
    <row r="41" spans="1:31" x14ac:dyDescent="0.2">
      <c r="A41">
        <f t="shared" si="14"/>
        <v>19</v>
      </c>
      <c r="B41" s="2">
        <v>39541.5</v>
      </c>
      <c r="C41" s="3" t="s">
        <v>7</v>
      </c>
      <c r="D41">
        <v>24</v>
      </c>
      <c r="E41" s="2">
        <f t="shared" si="1"/>
        <v>50085.9</v>
      </c>
      <c r="F41" s="2">
        <f t="shared" si="7"/>
        <v>31633.199999999997</v>
      </c>
      <c r="G41" s="62">
        <f t="shared" si="8"/>
        <v>960.48000000000013</v>
      </c>
      <c r="H41">
        <f t="shared" si="9"/>
        <v>4349.5649999999996</v>
      </c>
      <c r="I41">
        <f t="shared" si="10"/>
        <v>1228.0049999999992</v>
      </c>
      <c r="J41">
        <f t="shared" si="11"/>
        <v>3954.15</v>
      </c>
      <c r="L41" s="2">
        <f t="shared" si="12"/>
        <v>130524.79499999998</v>
      </c>
      <c r="M41">
        <f t="shared" si="2"/>
        <v>2036.38725</v>
      </c>
      <c r="N41">
        <f t="shared" si="3"/>
        <v>691.97625000000005</v>
      </c>
      <c r="O41">
        <f t="shared" si="13"/>
        <v>1449.4665849999999</v>
      </c>
      <c r="P41">
        <f t="shared" si="4"/>
        <v>415.18575000000004</v>
      </c>
      <c r="Q41">
        <f t="shared" si="5"/>
        <v>213.5241</v>
      </c>
      <c r="R41">
        <f t="shared" si="6"/>
        <v>395.41500000000002</v>
      </c>
      <c r="V41" s="3">
        <v>17</v>
      </c>
      <c r="W41" s="3">
        <v>19</v>
      </c>
      <c r="X41" s="3">
        <v>19</v>
      </c>
      <c r="Y41" s="3">
        <v>19</v>
      </c>
      <c r="AD41" s="13">
        <v>3</v>
      </c>
      <c r="AE41" s="13">
        <v>0.5</v>
      </c>
    </row>
    <row r="42" spans="1:31" x14ac:dyDescent="0.2">
      <c r="A42">
        <f t="shared" si="14"/>
        <v>20</v>
      </c>
      <c r="B42" s="2">
        <v>96144.6</v>
      </c>
      <c r="C42" s="3" t="s">
        <v>11</v>
      </c>
      <c r="D42">
        <v>22</v>
      </c>
      <c r="E42" s="2">
        <f t="shared" si="1"/>
        <v>121783.16</v>
      </c>
      <c r="F42" s="2">
        <f t="shared" si="7"/>
        <v>70506.040000000008</v>
      </c>
      <c r="G42" s="62">
        <f t="shared" si="8"/>
        <v>960.48000000000013</v>
      </c>
      <c r="H42">
        <f t="shared" si="9"/>
        <v>10575.906000000001</v>
      </c>
      <c r="I42">
        <f t="shared" si="10"/>
        <v>7454.3460000000005</v>
      </c>
      <c r="J42">
        <f t="shared" si="11"/>
        <v>19228.920000000002</v>
      </c>
      <c r="L42" s="2">
        <f t="shared" si="12"/>
        <v>319199.10600000003</v>
      </c>
      <c r="M42">
        <f t="shared" si="2"/>
        <v>4951.4468999999999</v>
      </c>
      <c r="N42">
        <f t="shared" si="3"/>
        <v>1682.5305000000003</v>
      </c>
      <c r="O42">
        <f t="shared" si="13"/>
        <v>3524.8840060000002</v>
      </c>
      <c r="P42">
        <f t="shared" si="4"/>
        <v>1009.5183000000001</v>
      </c>
      <c r="Q42">
        <f t="shared" si="5"/>
        <v>519.1808400000001</v>
      </c>
      <c r="R42">
        <f t="shared" si="6"/>
        <v>961.44600000000003</v>
      </c>
      <c r="V42" s="3">
        <v>18</v>
      </c>
      <c r="W42" s="3">
        <v>19</v>
      </c>
      <c r="X42" s="3">
        <v>19</v>
      </c>
      <c r="Y42" s="3">
        <v>19</v>
      </c>
      <c r="AD42" s="13">
        <v>5</v>
      </c>
      <c r="AE42" s="13">
        <v>1</v>
      </c>
    </row>
    <row r="43" spans="1:31" x14ac:dyDescent="0.2">
      <c r="A43">
        <f t="shared" si="14"/>
        <v>21</v>
      </c>
      <c r="B43" s="2">
        <v>45531.9</v>
      </c>
      <c r="C43" s="3" t="s">
        <v>7</v>
      </c>
      <c r="D43">
        <v>25</v>
      </c>
      <c r="E43" s="2">
        <f t="shared" si="1"/>
        <v>57673.740000000005</v>
      </c>
      <c r="F43" s="2">
        <f t="shared" si="7"/>
        <v>37943.25</v>
      </c>
      <c r="G43" s="62">
        <f t="shared" si="8"/>
        <v>960.48000000000013</v>
      </c>
      <c r="H43">
        <f t="shared" si="9"/>
        <v>5008.509</v>
      </c>
      <c r="I43">
        <f t="shared" si="10"/>
        <v>1886.9489999999996</v>
      </c>
      <c r="J43">
        <f t="shared" si="11"/>
        <v>4553.1900000000005</v>
      </c>
      <c r="L43" s="2">
        <f t="shared" si="12"/>
        <v>151671.06900000002</v>
      </c>
      <c r="M43">
        <f t="shared" si="2"/>
        <v>2344.8928499999997</v>
      </c>
      <c r="N43">
        <f t="shared" si="3"/>
        <v>796.80825000000016</v>
      </c>
      <c r="O43">
        <f t="shared" si="13"/>
        <v>1682.0755990000002</v>
      </c>
      <c r="P43">
        <f t="shared" si="4"/>
        <v>478.08495000000005</v>
      </c>
      <c r="Q43">
        <f t="shared" si="5"/>
        <v>245.87226000000001</v>
      </c>
      <c r="R43">
        <f t="shared" si="6"/>
        <v>455.31900000000002</v>
      </c>
      <c r="V43" s="3">
        <v>19</v>
      </c>
      <c r="W43" s="3">
        <v>19</v>
      </c>
      <c r="X43" s="3">
        <v>19</v>
      </c>
      <c r="Y43" s="3">
        <v>19</v>
      </c>
    </row>
    <row r="44" spans="1:31" x14ac:dyDescent="0.2">
      <c r="A44">
        <f t="shared" si="14"/>
        <v>22</v>
      </c>
      <c r="B44" s="2">
        <v>26756.7</v>
      </c>
      <c r="C44" s="3" t="s">
        <v>6</v>
      </c>
      <c r="D44">
        <v>20</v>
      </c>
      <c r="E44" s="2">
        <f t="shared" si="1"/>
        <v>33891.82</v>
      </c>
      <c r="F44" s="2">
        <f t="shared" si="7"/>
        <v>17837.8</v>
      </c>
      <c r="G44" s="62">
        <f t="shared" si="8"/>
        <v>960.48000000000013</v>
      </c>
      <c r="H44">
        <f t="shared" si="9"/>
        <v>2943.2370000000001</v>
      </c>
      <c r="I44">
        <f t="shared" si="10"/>
        <v>0</v>
      </c>
      <c r="J44">
        <f t="shared" si="11"/>
        <v>1337.835</v>
      </c>
      <c r="L44" s="2">
        <f t="shared" si="12"/>
        <v>83727.872000000003</v>
      </c>
      <c r="M44">
        <f t="shared" si="2"/>
        <v>1377.9700499999999</v>
      </c>
      <c r="N44">
        <f t="shared" si="3"/>
        <v>468.24225000000007</v>
      </c>
      <c r="O44">
        <f t="shared" si="13"/>
        <v>934.70043199999998</v>
      </c>
      <c r="P44">
        <f t="shared" si="4"/>
        <v>280.94535000000002</v>
      </c>
      <c r="Q44">
        <f t="shared" si="5"/>
        <v>144.48618000000002</v>
      </c>
      <c r="R44">
        <f t="shared" si="6"/>
        <v>267.56700000000001</v>
      </c>
      <c r="V44" s="3">
        <v>20</v>
      </c>
      <c r="W44" s="3">
        <v>21</v>
      </c>
      <c r="X44" s="3">
        <v>21</v>
      </c>
      <c r="Y44" s="3">
        <v>21</v>
      </c>
      <c r="AA44" t="s">
        <v>48</v>
      </c>
    </row>
    <row r="45" spans="1:31" x14ac:dyDescent="0.2">
      <c r="A45">
        <f t="shared" si="14"/>
        <v>23</v>
      </c>
      <c r="B45" s="2">
        <v>97636.2</v>
      </c>
      <c r="C45" s="3" t="s">
        <v>11</v>
      </c>
      <c r="D45">
        <v>17</v>
      </c>
      <c r="E45" s="2">
        <f t="shared" si="1"/>
        <v>123672.51999999999</v>
      </c>
      <c r="F45" s="2">
        <f t="shared" si="7"/>
        <v>55327.18</v>
      </c>
      <c r="G45" s="62">
        <f t="shared" si="8"/>
        <v>960.48000000000013</v>
      </c>
      <c r="H45">
        <f t="shared" si="9"/>
        <v>10739.982</v>
      </c>
      <c r="I45">
        <f t="shared" si="10"/>
        <v>7618.4219999999996</v>
      </c>
      <c r="J45">
        <f t="shared" si="11"/>
        <v>19527.240000000002</v>
      </c>
      <c r="L45" s="2">
        <f t="shared" si="12"/>
        <v>307863.60199999996</v>
      </c>
      <c r="M45">
        <f t="shared" si="2"/>
        <v>5028.2642999999998</v>
      </c>
      <c r="N45">
        <f t="shared" si="3"/>
        <v>1708.6335000000001</v>
      </c>
      <c r="O45">
        <f t="shared" si="13"/>
        <v>3400.1934619999993</v>
      </c>
      <c r="P45">
        <f t="shared" si="4"/>
        <v>1025.1801</v>
      </c>
      <c r="Q45">
        <f t="shared" si="5"/>
        <v>527.23548000000005</v>
      </c>
      <c r="R45">
        <f t="shared" si="6"/>
        <v>976.36199999999997</v>
      </c>
      <c r="V45" s="3">
        <v>21</v>
      </c>
      <c r="W45" s="3">
        <v>21</v>
      </c>
      <c r="X45" s="3">
        <v>21</v>
      </c>
      <c r="Y45" s="3">
        <v>21</v>
      </c>
      <c r="AB45" t="s">
        <v>49</v>
      </c>
      <c r="AD45" t="s">
        <v>50</v>
      </c>
    </row>
    <row r="46" spans="1:31" x14ac:dyDescent="0.2">
      <c r="A46">
        <f t="shared" si="14"/>
        <v>24</v>
      </c>
      <c r="B46" s="2">
        <v>33999.899999999994</v>
      </c>
      <c r="C46" s="3" t="s">
        <v>7</v>
      </c>
      <c r="D46">
        <v>0</v>
      </c>
      <c r="E46" s="2">
        <f t="shared" si="1"/>
        <v>43066.539999999994</v>
      </c>
      <c r="F46" s="2">
        <f t="shared" si="7"/>
        <v>7933.3099999999977</v>
      </c>
      <c r="G46" s="62">
        <f t="shared" si="8"/>
        <v>960.48000000000013</v>
      </c>
      <c r="H46">
        <f t="shared" si="9"/>
        <v>3739.9889999999996</v>
      </c>
      <c r="I46">
        <f t="shared" si="10"/>
        <v>618.42899999999918</v>
      </c>
      <c r="J46">
        <f t="shared" si="11"/>
        <v>3399.99</v>
      </c>
      <c r="L46" s="2">
        <f t="shared" si="12"/>
        <v>93100.208999999988</v>
      </c>
      <c r="M46">
        <f t="shared" si="2"/>
        <v>1750.9948499999996</v>
      </c>
      <c r="N46">
        <f t="shared" si="3"/>
        <v>594.99824999999998</v>
      </c>
      <c r="O46">
        <f t="shared" si="13"/>
        <v>1037.7961389999998</v>
      </c>
      <c r="P46">
        <f t="shared" si="4"/>
        <v>356.99894999999998</v>
      </c>
      <c r="Q46">
        <f t="shared" si="5"/>
        <v>183.59945999999997</v>
      </c>
      <c r="R46">
        <f t="shared" si="6"/>
        <v>339.99899999999997</v>
      </c>
      <c r="V46" s="3">
        <v>22</v>
      </c>
      <c r="W46" s="3">
        <v>21</v>
      </c>
      <c r="X46" s="3">
        <v>21</v>
      </c>
      <c r="Y46" s="3">
        <v>21</v>
      </c>
      <c r="AB46" t="s">
        <v>51</v>
      </c>
      <c r="AD46" t="s">
        <v>52</v>
      </c>
    </row>
    <row r="47" spans="1:31" x14ac:dyDescent="0.2">
      <c r="A47">
        <f t="shared" si="14"/>
        <v>25</v>
      </c>
      <c r="B47" s="2">
        <v>67460.100000000006</v>
      </c>
      <c r="C47" s="3" t="s">
        <v>9</v>
      </c>
      <c r="D47">
        <v>17</v>
      </c>
      <c r="E47" s="2">
        <f t="shared" si="1"/>
        <v>85449.46</v>
      </c>
      <c r="F47" s="2">
        <f t="shared" si="7"/>
        <v>38227.39</v>
      </c>
      <c r="G47" s="62">
        <f t="shared" si="8"/>
        <v>960.48000000000013</v>
      </c>
      <c r="H47">
        <f t="shared" si="9"/>
        <v>7420.6110000000008</v>
      </c>
      <c r="I47">
        <f t="shared" si="10"/>
        <v>4299.0510000000004</v>
      </c>
      <c r="J47">
        <f t="shared" si="11"/>
        <v>10119.015000000001</v>
      </c>
      <c r="L47" s="2">
        <f t="shared" si="12"/>
        <v>209637.05600000004</v>
      </c>
      <c r="M47">
        <f t="shared" si="2"/>
        <v>3474.19515</v>
      </c>
      <c r="N47">
        <f t="shared" si="3"/>
        <v>1180.5517500000003</v>
      </c>
      <c r="O47">
        <f t="shared" si="13"/>
        <v>2319.7014560000002</v>
      </c>
      <c r="P47">
        <f t="shared" si="4"/>
        <v>708.33105000000012</v>
      </c>
      <c r="Q47">
        <f t="shared" si="5"/>
        <v>364.28454000000005</v>
      </c>
      <c r="R47">
        <f t="shared" si="6"/>
        <v>674.60100000000011</v>
      </c>
      <c r="V47" s="3">
        <v>23</v>
      </c>
      <c r="W47" s="3">
        <v>21</v>
      </c>
      <c r="X47" s="3">
        <v>21</v>
      </c>
      <c r="Y47" s="3">
        <v>21</v>
      </c>
      <c r="AB47" t="s">
        <v>53</v>
      </c>
      <c r="AD47" t="s">
        <v>54</v>
      </c>
    </row>
    <row r="48" spans="1:31" x14ac:dyDescent="0.2">
      <c r="A48">
        <f t="shared" si="14"/>
        <v>26</v>
      </c>
      <c r="B48" s="2">
        <v>31563.299999999996</v>
      </c>
      <c r="C48" s="3" t="s">
        <v>8</v>
      </c>
      <c r="D48">
        <v>16</v>
      </c>
      <c r="E48" s="2">
        <f t="shared" si="1"/>
        <v>39980.179999999993</v>
      </c>
      <c r="F48" s="2">
        <f t="shared" si="7"/>
        <v>16833.759999999998</v>
      </c>
      <c r="G48" s="62">
        <f t="shared" si="8"/>
        <v>960.48000000000013</v>
      </c>
      <c r="H48">
        <f t="shared" si="9"/>
        <v>3471.9629999999997</v>
      </c>
      <c r="I48">
        <f t="shared" si="10"/>
        <v>350.40299999999934</v>
      </c>
      <c r="J48">
        <f t="shared" si="11"/>
        <v>3156.33</v>
      </c>
      <c r="L48" s="2">
        <f t="shared" si="12"/>
        <v>95966.012999999977</v>
      </c>
      <c r="M48">
        <f t="shared" si="2"/>
        <v>1625.5099499999997</v>
      </c>
      <c r="N48">
        <f t="shared" si="3"/>
        <v>552.35775000000001</v>
      </c>
      <c r="O48">
        <f t="shared" si="13"/>
        <v>1069.3199829999999</v>
      </c>
      <c r="P48">
        <f t="shared" si="4"/>
        <v>331.41464999999999</v>
      </c>
      <c r="Q48">
        <f t="shared" si="5"/>
        <v>170.44181999999998</v>
      </c>
      <c r="R48">
        <f t="shared" si="6"/>
        <v>315.63299999999998</v>
      </c>
      <c r="V48" s="3">
        <v>24</v>
      </c>
      <c r="W48" s="3">
        <v>21</v>
      </c>
      <c r="X48" s="3">
        <v>21</v>
      </c>
      <c r="Y48" s="3">
        <v>21</v>
      </c>
    </row>
    <row r="49" spans="1:30" x14ac:dyDescent="0.2">
      <c r="A49">
        <f t="shared" si="14"/>
        <v>27</v>
      </c>
      <c r="B49" s="2">
        <v>59913.9</v>
      </c>
      <c r="C49" s="3" t="s">
        <v>9</v>
      </c>
      <c r="D49">
        <v>19</v>
      </c>
      <c r="E49" s="2">
        <f t="shared" si="1"/>
        <v>75890.94</v>
      </c>
      <c r="F49" s="2">
        <f t="shared" si="7"/>
        <v>37945.47</v>
      </c>
      <c r="G49" s="62">
        <f t="shared" si="8"/>
        <v>960.48000000000013</v>
      </c>
      <c r="H49">
        <f t="shared" si="9"/>
        <v>6590.5290000000005</v>
      </c>
      <c r="I49">
        <f t="shared" si="10"/>
        <v>3468.9690000000001</v>
      </c>
      <c r="J49">
        <f t="shared" si="11"/>
        <v>8987.0849999999991</v>
      </c>
      <c r="L49" s="2">
        <f t="shared" si="12"/>
        <v>190288.40400000001</v>
      </c>
      <c r="M49">
        <f t="shared" si="2"/>
        <v>3085.56585</v>
      </c>
      <c r="N49">
        <f t="shared" si="3"/>
        <v>1048.4932500000002</v>
      </c>
      <c r="O49">
        <f t="shared" si="13"/>
        <v>2106.8662840000002</v>
      </c>
      <c r="P49">
        <f t="shared" si="4"/>
        <v>629.09595000000002</v>
      </c>
      <c r="Q49">
        <f t="shared" si="5"/>
        <v>323.53506000000004</v>
      </c>
      <c r="R49">
        <f t="shared" si="6"/>
        <v>599.13900000000001</v>
      </c>
      <c r="V49" s="3">
        <v>25</v>
      </c>
      <c r="W49" s="3">
        <v>23</v>
      </c>
      <c r="X49" s="3">
        <v>23</v>
      </c>
      <c r="Y49" s="3">
        <v>23</v>
      </c>
      <c r="AB49" t="s">
        <v>55</v>
      </c>
      <c r="AD49" t="s">
        <v>56</v>
      </c>
    </row>
    <row r="50" spans="1:30" x14ac:dyDescent="0.2">
      <c r="A50">
        <f t="shared" si="14"/>
        <v>28</v>
      </c>
      <c r="B50" s="2">
        <v>30062.400000000001</v>
      </c>
      <c r="C50" s="3" t="s">
        <v>10</v>
      </c>
      <c r="D50">
        <v>15</v>
      </c>
      <c r="E50" s="2">
        <f t="shared" si="1"/>
        <v>38079.040000000001</v>
      </c>
      <c r="F50" s="2">
        <f t="shared" si="7"/>
        <v>15031.2</v>
      </c>
      <c r="G50" s="62">
        <f t="shared" si="8"/>
        <v>960.48000000000013</v>
      </c>
      <c r="H50">
        <f t="shared" si="9"/>
        <v>3306.864</v>
      </c>
      <c r="I50">
        <f t="shared" si="10"/>
        <v>185.30399999999963</v>
      </c>
      <c r="J50">
        <f t="shared" si="11"/>
        <v>4509.3599999999997</v>
      </c>
      <c r="L50" s="2">
        <f t="shared" si="12"/>
        <v>91949.343999999997</v>
      </c>
      <c r="M50">
        <f t="shared" si="2"/>
        <v>1548.2136</v>
      </c>
      <c r="N50">
        <f t="shared" si="3"/>
        <v>526.0920000000001</v>
      </c>
      <c r="O50">
        <f t="shared" si="13"/>
        <v>1025.136624</v>
      </c>
      <c r="P50">
        <f t="shared" si="4"/>
        <v>315.65520000000004</v>
      </c>
      <c r="Q50">
        <f t="shared" si="5"/>
        <v>162.33696</v>
      </c>
      <c r="R50">
        <f t="shared" si="6"/>
        <v>300.62400000000002</v>
      </c>
      <c r="V50" s="3">
        <v>26</v>
      </c>
      <c r="W50" s="3">
        <v>23</v>
      </c>
      <c r="X50" s="3">
        <v>23</v>
      </c>
      <c r="Y50" s="3">
        <v>23</v>
      </c>
    </row>
    <row r="51" spans="1:30" x14ac:dyDescent="0.2">
      <c r="A51">
        <f t="shared" si="14"/>
        <v>29</v>
      </c>
      <c r="B51" s="2">
        <v>35070.300000000003</v>
      </c>
      <c r="C51" s="3" t="s">
        <v>10</v>
      </c>
      <c r="D51">
        <v>15</v>
      </c>
      <c r="E51" s="2">
        <f t="shared" si="1"/>
        <v>44422.380000000005</v>
      </c>
      <c r="F51" s="2">
        <f t="shared" si="7"/>
        <v>17535.150000000001</v>
      </c>
      <c r="G51" s="62">
        <f t="shared" si="8"/>
        <v>960.48000000000013</v>
      </c>
      <c r="H51">
        <f t="shared" si="9"/>
        <v>3857.7330000000002</v>
      </c>
      <c r="I51">
        <f t="shared" si="10"/>
        <v>736.17299999999977</v>
      </c>
      <c r="J51">
        <f t="shared" si="11"/>
        <v>5260.5450000000001</v>
      </c>
      <c r="L51" s="2">
        <f t="shared" si="12"/>
        <v>107106.588</v>
      </c>
      <c r="M51">
        <f t="shared" si="2"/>
        <v>1806.1204500000001</v>
      </c>
      <c r="N51">
        <f t="shared" si="3"/>
        <v>613.73025000000007</v>
      </c>
      <c r="O51">
        <f t="shared" si="13"/>
        <v>1191.8663080000001</v>
      </c>
      <c r="P51">
        <f t="shared" si="4"/>
        <v>368.23815000000008</v>
      </c>
      <c r="Q51">
        <f t="shared" si="5"/>
        <v>189.37962000000002</v>
      </c>
      <c r="R51">
        <f t="shared" si="6"/>
        <v>350.70300000000003</v>
      </c>
      <c r="V51" s="3">
        <v>27</v>
      </c>
      <c r="W51" s="3">
        <v>23</v>
      </c>
      <c r="X51" s="3">
        <v>23</v>
      </c>
      <c r="Y51" s="3">
        <v>23</v>
      </c>
    </row>
    <row r="52" spans="1:30" x14ac:dyDescent="0.2">
      <c r="A52">
        <f t="shared" si="14"/>
        <v>30</v>
      </c>
      <c r="B52" s="2">
        <v>36901.799999999996</v>
      </c>
      <c r="C52" s="3" t="s">
        <v>10</v>
      </c>
      <c r="D52">
        <v>15</v>
      </c>
      <c r="E52" s="2">
        <f t="shared" si="1"/>
        <v>46742.28</v>
      </c>
      <c r="F52" s="2">
        <f t="shared" si="7"/>
        <v>18450.899999999998</v>
      </c>
      <c r="G52" s="62">
        <f t="shared" si="8"/>
        <v>960.48000000000013</v>
      </c>
      <c r="H52">
        <f t="shared" si="9"/>
        <v>4059.1979999999994</v>
      </c>
      <c r="I52">
        <f t="shared" si="10"/>
        <v>937.63799999999901</v>
      </c>
      <c r="J52">
        <f t="shared" si="11"/>
        <v>5535.2699999999995</v>
      </c>
      <c r="L52" s="2">
        <f t="shared" si="12"/>
        <v>112649.92799999999</v>
      </c>
      <c r="M52">
        <f t="shared" si="2"/>
        <v>1900.4426999999996</v>
      </c>
      <c r="N52">
        <f t="shared" si="3"/>
        <v>645.78149999999994</v>
      </c>
      <c r="O52">
        <f t="shared" si="13"/>
        <v>1252.843048</v>
      </c>
      <c r="P52">
        <f t="shared" si="4"/>
        <v>387.46889999999996</v>
      </c>
      <c r="Q52">
        <f t="shared" si="5"/>
        <v>199.26971999999998</v>
      </c>
      <c r="R52">
        <f t="shared" si="6"/>
        <v>369.01799999999997</v>
      </c>
      <c r="V52" s="3">
        <v>28</v>
      </c>
      <c r="W52" s="3">
        <v>23</v>
      </c>
      <c r="X52" s="3">
        <v>23</v>
      </c>
      <c r="Y52" s="3">
        <v>23</v>
      </c>
    </row>
    <row r="53" spans="1:30" x14ac:dyDescent="0.2">
      <c r="A53">
        <f t="shared" si="14"/>
        <v>31</v>
      </c>
      <c r="B53" s="2">
        <v>31476</v>
      </c>
      <c r="C53" s="3" t="s">
        <v>7</v>
      </c>
      <c r="D53">
        <v>14</v>
      </c>
      <c r="E53" s="2">
        <f t="shared" si="1"/>
        <v>39869.599999999999</v>
      </c>
      <c r="F53" s="2">
        <f t="shared" si="7"/>
        <v>14688.800000000001</v>
      </c>
      <c r="G53" s="62">
        <f t="shared" si="8"/>
        <v>960.48000000000013</v>
      </c>
      <c r="H53">
        <f t="shared" si="9"/>
        <v>3462.36</v>
      </c>
      <c r="I53">
        <f t="shared" si="10"/>
        <v>340.79999999999973</v>
      </c>
      <c r="J53">
        <f t="shared" si="11"/>
        <v>3147.6000000000004</v>
      </c>
      <c r="L53" s="2">
        <f t="shared" si="12"/>
        <v>93604.840000000011</v>
      </c>
      <c r="M53">
        <f t="shared" si="2"/>
        <v>1621.0139999999999</v>
      </c>
      <c r="N53">
        <f t="shared" si="3"/>
        <v>550.83000000000004</v>
      </c>
      <c r="O53">
        <f t="shared" si="13"/>
        <v>1043.3470800000002</v>
      </c>
      <c r="P53">
        <f t="shared" si="4"/>
        <v>330.49800000000005</v>
      </c>
      <c r="Q53">
        <f t="shared" si="5"/>
        <v>169.97040000000001</v>
      </c>
      <c r="R53">
        <f t="shared" si="6"/>
        <v>314.76</v>
      </c>
      <c r="V53" s="3">
        <v>29</v>
      </c>
      <c r="W53" s="3">
        <v>23</v>
      </c>
      <c r="X53" s="3">
        <v>23</v>
      </c>
      <c r="Y53" s="3">
        <v>23</v>
      </c>
    </row>
    <row r="54" spans="1:30" x14ac:dyDescent="0.2">
      <c r="A54">
        <f t="shared" si="14"/>
        <v>32</v>
      </c>
      <c r="B54" s="2">
        <v>35796.300000000003</v>
      </c>
      <c r="C54" s="3" t="s">
        <v>10</v>
      </c>
      <c r="D54">
        <v>14</v>
      </c>
      <c r="E54" s="2">
        <f t="shared" si="1"/>
        <v>45341.98</v>
      </c>
      <c r="F54" s="2">
        <f t="shared" si="7"/>
        <v>16704.940000000002</v>
      </c>
      <c r="G54" s="62">
        <f t="shared" si="8"/>
        <v>960.48000000000013</v>
      </c>
      <c r="H54">
        <f t="shared" si="9"/>
        <v>3937.5930000000003</v>
      </c>
      <c r="I54">
        <f t="shared" si="10"/>
        <v>816.0329999999999</v>
      </c>
      <c r="J54">
        <f t="shared" si="11"/>
        <v>5369.4450000000006</v>
      </c>
      <c r="L54" s="2">
        <f t="shared" si="12"/>
        <v>108110.738</v>
      </c>
      <c r="M54">
        <f t="shared" si="2"/>
        <v>1843.50945</v>
      </c>
      <c r="N54">
        <f t="shared" si="3"/>
        <v>626.43525000000011</v>
      </c>
      <c r="O54">
        <f t="shared" si="13"/>
        <v>1202.9119580000001</v>
      </c>
      <c r="P54">
        <f t="shared" si="4"/>
        <v>375.86115000000007</v>
      </c>
      <c r="Q54">
        <f t="shared" si="5"/>
        <v>193.30002000000002</v>
      </c>
      <c r="R54">
        <f t="shared" si="6"/>
        <v>357.96300000000002</v>
      </c>
      <c r="V54" s="3">
        <v>30</v>
      </c>
      <c r="W54" s="3">
        <v>25</v>
      </c>
      <c r="X54" s="3">
        <v>25</v>
      </c>
      <c r="Y54" s="3">
        <v>25</v>
      </c>
    </row>
    <row r="55" spans="1:30" x14ac:dyDescent="0.2">
      <c r="A55">
        <f t="shared" si="14"/>
        <v>33</v>
      </c>
      <c r="B55" s="2">
        <v>65036.1</v>
      </c>
      <c r="C55" s="3" t="s">
        <v>12</v>
      </c>
      <c r="D55">
        <v>14</v>
      </c>
      <c r="E55" s="2">
        <f t="shared" ref="E55:E86" si="15">B55+(B55/30)*8</f>
        <v>82379.06</v>
      </c>
      <c r="F55" s="2">
        <f t="shared" si="7"/>
        <v>30350.18</v>
      </c>
      <c r="G55" s="62">
        <f t="shared" si="8"/>
        <v>960.48000000000013</v>
      </c>
      <c r="H55">
        <f t="shared" si="9"/>
        <v>7153.9709999999995</v>
      </c>
      <c r="I55">
        <f t="shared" si="10"/>
        <v>4032.4109999999991</v>
      </c>
      <c r="J55">
        <f t="shared" si="11"/>
        <v>13007.220000000001</v>
      </c>
      <c r="L55" s="2">
        <f t="shared" si="12"/>
        <v>198887.011</v>
      </c>
      <c r="M55">
        <f t="shared" ref="M55:M86" si="16">$C$4*B55</f>
        <v>3349.3591499999998</v>
      </c>
      <c r="N55">
        <f t="shared" ref="N55:N86" si="17">B55*$C$5</f>
        <v>1138.13175</v>
      </c>
      <c r="O55">
        <f t="shared" si="13"/>
        <v>2201.450961</v>
      </c>
      <c r="P55">
        <f t="shared" ref="P55:P86" si="18">B55*$C$7</f>
        <v>682.87905000000001</v>
      </c>
      <c r="Q55">
        <f t="shared" ref="Q55:Q86" si="19">B55*0.0054</f>
        <v>351.19494000000003</v>
      </c>
      <c r="R55">
        <f t="shared" ref="R55:R86" si="20">B55*$C$9</f>
        <v>650.36099999999999</v>
      </c>
      <c r="V55" s="3">
        <v>31</v>
      </c>
      <c r="W55" s="3">
        <v>25</v>
      </c>
      <c r="X55" s="3">
        <v>25</v>
      </c>
      <c r="Y55" s="3">
        <v>25</v>
      </c>
    </row>
    <row r="56" spans="1:30" x14ac:dyDescent="0.2">
      <c r="A56">
        <f t="shared" si="14"/>
        <v>34</v>
      </c>
      <c r="B56" s="2">
        <v>30924.899999999998</v>
      </c>
      <c r="C56" s="3" t="s">
        <v>8</v>
      </c>
      <c r="D56">
        <v>14</v>
      </c>
      <c r="E56" s="2">
        <f t="shared" si="15"/>
        <v>39171.539999999994</v>
      </c>
      <c r="F56" s="2">
        <f t="shared" si="7"/>
        <v>14431.619999999999</v>
      </c>
      <c r="G56" s="62">
        <f t="shared" si="8"/>
        <v>960.48000000000013</v>
      </c>
      <c r="H56">
        <f t="shared" si="9"/>
        <v>3401.7389999999996</v>
      </c>
      <c r="I56">
        <f t="shared" si="10"/>
        <v>280.17899999999918</v>
      </c>
      <c r="J56">
        <f t="shared" si="11"/>
        <v>3092.49</v>
      </c>
      <c r="L56" s="2">
        <f t="shared" si="12"/>
        <v>91982.768999999986</v>
      </c>
      <c r="M56">
        <f t="shared" si="16"/>
        <v>1592.6323499999999</v>
      </c>
      <c r="N56">
        <f t="shared" si="17"/>
        <v>541.18574999999998</v>
      </c>
      <c r="O56">
        <f t="shared" si="13"/>
        <v>1025.5042989999999</v>
      </c>
      <c r="P56">
        <f t="shared" si="18"/>
        <v>324.71145000000001</v>
      </c>
      <c r="Q56">
        <f t="shared" si="19"/>
        <v>166.99446</v>
      </c>
      <c r="R56">
        <f t="shared" si="20"/>
        <v>309.24899999999997</v>
      </c>
      <c r="V56" s="3">
        <v>32</v>
      </c>
      <c r="W56" s="3">
        <v>25</v>
      </c>
      <c r="X56" s="3">
        <v>25</v>
      </c>
      <c r="Y56" s="3">
        <v>25</v>
      </c>
    </row>
    <row r="57" spans="1:30" x14ac:dyDescent="0.2">
      <c r="A57">
        <f t="shared" si="14"/>
        <v>35</v>
      </c>
      <c r="B57" s="2">
        <v>29107.5</v>
      </c>
      <c r="C57" s="3" t="s">
        <v>8</v>
      </c>
      <c r="D57">
        <v>14</v>
      </c>
      <c r="E57" s="2">
        <f t="shared" si="15"/>
        <v>36869.5</v>
      </c>
      <c r="F57" s="2">
        <f t="shared" si="7"/>
        <v>13583.5</v>
      </c>
      <c r="G57" s="62">
        <f t="shared" si="8"/>
        <v>960.48000000000013</v>
      </c>
      <c r="H57">
        <f t="shared" si="9"/>
        <v>3201.8249999999998</v>
      </c>
      <c r="I57">
        <f t="shared" si="10"/>
        <v>80.264999999999418</v>
      </c>
      <c r="J57">
        <f t="shared" si="11"/>
        <v>2910.75</v>
      </c>
      <c r="L57" s="2">
        <f t="shared" si="12"/>
        <v>86633.554999999993</v>
      </c>
      <c r="M57">
        <f t="shared" si="16"/>
        <v>1499.0362499999999</v>
      </c>
      <c r="N57">
        <f t="shared" si="17"/>
        <v>509.38125000000002</v>
      </c>
      <c r="O57">
        <f t="shared" si="13"/>
        <v>966.66294499999992</v>
      </c>
      <c r="P57">
        <f t="shared" si="18"/>
        <v>305.62875000000003</v>
      </c>
      <c r="Q57">
        <f t="shared" si="19"/>
        <v>157.18049999999999</v>
      </c>
      <c r="R57">
        <f t="shared" si="20"/>
        <v>291.07499999999999</v>
      </c>
      <c r="V57" s="3">
        <v>33</v>
      </c>
      <c r="W57" s="3">
        <v>25</v>
      </c>
      <c r="X57" s="3">
        <v>25</v>
      </c>
      <c r="Y57" s="3">
        <v>25</v>
      </c>
    </row>
    <row r="58" spans="1:30" x14ac:dyDescent="0.2">
      <c r="A58">
        <f t="shared" si="14"/>
        <v>36</v>
      </c>
      <c r="B58" s="2">
        <v>65652.899999999994</v>
      </c>
      <c r="C58" s="3" t="s">
        <v>9</v>
      </c>
      <c r="D58">
        <v>13</v>
      </c>
      <c r="E58" s="2">
        <f t="shared" si="15"/>
        <v>83160.34</v>
      </c>
      <c r="F58" s="2">
        <f t="shared" si="7"/>
        <v>28449.589999999997</v>
      </c>
      <c r="G58" s="62">
        <f t="shared" si="8"/>
        <v>960.48000000000013</v>
      </c>
      <c r="H58">
        <f t="shared" si="9"/>
        <v>7221.8189999999995</v>
      </c>
      <c r="I58">
        <f t="shared" si="10"/>
        <v>4100.2589999999991</v>
      </c>
      <c r="J58">
        <f t="shared" si="11"/>
        <v>9847.9349999999995</v>
      </c>
      <c r="L58" s="2">
        <f t="shared" si="12"/>
        <v>195293.06399999998</v>
      </c>
      <c r="M58">
        <f t="shared" si="16"/>
        <v>3381.1243499999996</v>
      </c>
      <c r="N58">
        <f t="shared" si="17"/>
        <v>1148.9257500000001</v>
      </c>
      <c r="O58">
        <f t="shared" si="13"/>
        <v>2161.9175439999999</v>
      </c>
      <c r="P58">
        <f t="shared" si="18"/>
        <v>689.35545000000002</v>
      </c>
      <c r="Q58">
        <f t="shared" si="19"/>
        <v>354.52565999999996</v>
      </c>
      <c r="R58">
        <f t="shared" si="20"/>
        <v>656.529</v>
      </c>
      <c r="V58" s="3">
        <v>34</v>
      </c>
      <c r="W58" s="3">
        <v>25</v>
      </c>
      <c r="X58" s="3">
        <v>25</v>
      </c>
      <c r="Y58" s="3">
        <v>25</v>
      </c>
    </row>
    <row r="59" spans="1:30" x14ac:dyDescent="0.2">
      <c r="A59">
        <f t="shared" si="14"/>
        <v>37</v>
      </c>
      <c r="B59" s="2">
        <v>97649.7</v>
      </c>
      <c r="C59" s="3" t="s">
        <v>11</v>
      </c>
      <c r="D59">
        <v>13</v>
      </c>
      <c r="E59" s="2">
        <f t="shared" si="15"/>
        <v>123689.62</v>
      </c>
      <c r="F59" s="2">
        <f t="shared" si="7"/>
        <v>42314.869999999995</v>
      </c>
      <c r="G59" s="62">
        <f t="shared" si="8"/>
        <v>960.48000000000013</v>
      </c>
      <c r="H59">
        <f t="shared" si="9"/>
        <v>10741.467000000001</v>
      </c>
      <c r="I59">
        <f t="shared" si="10"/>
        <v>7619.9070000000002</v>
      </c>
      <c r="J59">
        <f t="shared" si="11"/>
        <v>19529.939999999999</v>
      </c>
      <c r="L59" s="2">
        <f t="shared" si="12"/>
        <v>294886.07699999999</v>
      </c>
      <c r="M59">
        <f t="shared" si="16"/>
        <v>5028.9595499999996</v>
      </c>
      <c r="N59">
        <f t="shared" si="17"/>
        <v>1708.8697500000001</v>
      </c>
      <c r="O59">
        <f t="shared" si="13"/>
        <v>3257.4406869999998</v>
      </c>
      <c r="P59">
        <f t="shared" si="18"/>
        <v>1025.32185</v>
      </c>
      <c r="Q59">
        <f t="shared" si="19"/>
        <v>527.30838000000006</v>
      </c>
      <c r="R59">
        <f t="shared" si="20"/>
        <v>976.49699999999996</v>
      </c>
      <c r="V59" s="3">
        <v>35</v>
      </c>
      <c r="W59" s="3">
        <v>27</v>
      </c>
      <c r="X59" s="3">
        <v>27</v>
      </c>
      <c r="Y59" s="3">
        <v>27</v>
      </c>
    </row>
    <row r="60" spans="1:30" x14ac:dyDescent="0.2">
      <c r="A60">
        <f t="shared" si="14"/>
        <v>38</v>
      </c>
      <c r="B60" s="2">
        <v>77232</v>
      </c>
      <c r="C60" s="3" t="s">
        <v>12</v>
      </c>
      <c r="D60">
        <v>13</v>
      </c>
      <c r="E60" s="2">
        <f t="shared" si="15"/>
        <v>97827.199999999997</v>
      </c>
      <c r="F60" s="2">
        <f t="shared" si="7"/>
        <v>33467.200000000004</v>
      </c>
      <c r="G60" s="62">
        <f t="shared" si="8"/>
        <v>960.48000000000013</v>
      </c>
      <c r="H60">
        <f t="shared" si="9"/>
        <v>8495.52</v>
      </c>
      <c r="I60">
        <f t="shared" si="10"/>
        <v>5373.96</v>
      </c>
      <c r="J60">
        <f t="shared" si="11"/>
        <v>15446.400000000001</v>
      </c>
      <c r="L60" s="2">
        <f t="shared" si="12"/>
        <v>233428.80000000002</v>
      </c>
      <c r="M60">
        <f t="shared" si="16"/>
        <v>3977.4479999999999</v>
      </c>
      <c r="N60">
        <f t="shared" si="17"/>
        <v>1351.5600000000002</v>
      </c>
      <c r="O60">
        <f t="shared" si="13"/>
        <v>2581.4106400000001</v>
      </c>
      <c r="P60">
        <f t="shared" si="18"/>
        <v>810.93600000000004</v>
      </c>
      <c r="Q60">
        <f t="shared" si="19"/>
        <v>417.05280000000005</v>
      </c>
      <c r="R60">
        <f t="shared" si="20"/>
        <v>772.32</v>
      </c>
      <c r="V60" s="3">
        <v>36</v>
      </c>
      <c r="W60" s="3">
        <v>27</v>
      </c>
      <c r="X60" s="3">
        <v>27</v>
      </c>
      <c r="Y60" s="3">
        <v>27</v>
      </c>
    </row>
    <row r="61" spans="1:30" x14ac:dyDescent="0.2">
      <c r="A61">
        <f t="shared" si="14"/>
        <v>39</v>
      </c>
      <c r="B61" s="2">
        <v>34101.300000000003</v>
      </c>
      <c r="C61" s="3" t="s">
        <v>8</v>
      </c>
      <c r="D61">
        <v>12</v>
      </c>
      <c r="E61" s="2">
        <f t="shared" si="15"/>
        <v>43194.98</v>
      </c>
      <c r="F61" s="2">
        <f t="shared" si="7"/>
        <v>13640.52</v>
      </c>
      <c r="G61" s="62">
        <f t="shared" si="8"/>
        <v>960.48000000000013</v>
      </c>
      <c r="H61">
        <f t="shared" si="9"/>
        <v>3751.1430000000005</v>
      </c>
      <c r="I61">
        <f t="shared" si="10"/>
        <v>629.58300000000008</v>
      </c>
      <c r="J61">
        <f t="shared" si="11"/>
        <v>3410.1300000000006</v>
      </c>
      <c r="L61" s="2">
        <f t="shared" si="12"/>
        <v>99058.553</v>
      </c>
      <c r="M61">
        <f t="shared" si="16"/>
        <v>1756.21695</v>
      </c>
      <c r="N61">
        <f t="shared" si="17"/>
        <v>596.77275000000009</v>
      </c>
      <c r="O61">
        <f t="shared" si="13"/>
        <v>1103.337923</v>
      </c>
      <c r="P61">
        <f t="shared" si="18"/>
        <v>358.06365000000005</v>
      </c>
      <c r="Q61">
        <f t="shared" si="19"/>
        <v>184.14702000000003</v>
      </c>
      <c r="R61">
        <f t="shared" si="20"/>
        <v>341.01300000000003</v>
      </c>
      <c r="V61" s="3">
        <v>37</v>
      </c>
      <c r="W61" s="3">
        <v>27</v>
      </c>
      <c r="X61" s="3">
        <v>27</v>
      </c>
      <c r="Y61" s="3">
        <v>27</v>
      </c>
    </row>
    <row r="62" spans="1:30" x14ac:dyDescent="0.2">
      <c r="A62">
        <f t="shared" si="14"/>
        <v>40</v>
      </c>
      <c r="B62" s="2">
        <v>40908.299999999996</v>
      </c>
      <c r="C62" s="3" t="s">
        <v>9</v>
      </c>
      <c r="D62">
        <v>12</v>
      </c>
      <c r="E62" s="2">
        <f t="shared" si="15"/>
        <v>51817.179999999993</v>
      </c>
      <c r="F62" s="2">
        <f t="shared" si="7"/>
        <v>16363.32</v>
      </c>
      <c r="G62" s="62">
        <f t="shared" si="8"/>
        <v>960.48000000000013</v>
      </c>
      <c r="H62">
        <f t="shared" si="9"/>
        <v>4499.9129999999996</v>
      </c>
      <c r="I62">
        <f t="shared" si="10"/>
        <v>1378.3529999999992</v>
      </c>
      <c r="J62">
        <f t="shared" si="11"/>
        <v>6136.244999999999</v>
      </c>
      <c r="L62" s="2">
        <f t="shared" si="12"/>
        <v>120685.43799999998</v>
      </c>
      <c r="M62">
        <f t="shared" si="16"/>
        <v>2106.7774499999996</v>
      </c>
      <c r="N62">
        <f t="shared" si="17"/>
        <v>715.89525000000003</v>
      </c>
      <c r="O62">
        <f t="shared" si="13"/>
        <v>1341.2336579999999</v>
      </c>
      <c r="P62">
        <f t="shared" si="18"/>
        <v>429.53715</v>
      </c>
      <c r="Q62">
        <f t="shared" si="19"/>
        <v>220.90482</v>
      </c>
      <c r="R62">
        <f t="shared" si="20"/>
        <v>409.08299999999997</v>
      </c>
      <c r="V62" s="3">
        <v>38</v>
      </c>
      <c r="W62" s="3">
        <v>27</v>
      </c>
      <c r="X62" s="3">
        <v>27</v>
      </c>
      <c r="Y62" s="3">
        <v>27</v>
      </c>
    </row>
    <row r="63" spans="1:30" x14ac:dyDescent="0.2">
      <c r="A63">
        <f t="shared" si="14"/>
        <v>41</v>
      </c>
      <c r="B63" s="2">
        <v>39908.699999999997</v>
      </c>
      <c r="C63" s="3" t="s">
        <v>9</v>
      </c>
      <c r="D63">
        <v>12</v>
      </c>
      <c r="E63" s="2">
        <f t="shared" si="15"/>
        <v>50551.02</v>
      </c>
      <c r="F63" s="2">
        <f t="shared" si="7"/>
        <v>15963.48</v>
      </c>
      <c r="G63" s="62">
        <f t="shared" si="8"/>
        <v>960.48000000000013</v>
      </c>
      <c r="H63">
        <f t="shared" si="9"/>
        <v>4389.9569999999994</v>
      </c>
      <c r="I63">
        <f t="shared" si="10"/>
        <v>1268.396999999999</v>
      </c>
      <c r="J63">
        <f t="shared" si="11"/>
        <v>5986.3049999999994</v>
      </c>
      <c r="L63" s="2">
        <f t="shared" si="12"/>
        <v>117759.94199999998</v>
      </c>
      <c r="M63">
        <f t="shared" si="16"/>
        <v>2055.2980499999999</v>
      </c>
      <c r="N63">
        <f t="shared" si="17"/>
        <v>698.40224999999998</v>
      </c>
      <c r="O63">
        <f t="shared" si="13"/>
        <v>1309.0532019999998</v>
      </c>
      <c r="P63">
        <f t="shared" si="18"/>
        <v>419.04135000000002</v>
      </c>
      <c r="Q63">
        <f t="shared" si="19"/>
        <v>215.50698</v>
      </c>
      <c r="R63">
        <f t="shared" si="20"/>
        <v>399.08699999999999</v>
      </c>
      <c r="V63" s="3">
        <v>39</v>
      </c>
      <c r="W63" s="3">
        <v>27</v>
      </c>
      <c r="X63" s="3">
        <v>27</v>
      </c>
      <c r="Y63" s="3">
        <v>27</v>
      </c>
    </row>
    <row r="64" spans="1:30" x14ac:dyDescent="0.2">
      <c r="A64">
        <f t="shared" si="14"/>
        <v>42</v>
      </c>
      <c r="B64" s="2">
        <v>30116.1</v>
      </c>
      <c r="C64" s="3" t="s">
        <v>6</v>
      </c>
      <c r="D64">
        <v>11</v>
      </c>
      <c r="E64" s="2">
        <f t="shared" si="15"/>
        <v>38147.06</v>
      </c>
      <c r="F64" s="2">
        <f t="shared" si="7"/>
        <v>11042.57</v>
      </c>
      <c r="G64" s="62">
        <f t="shared" si="8"/>
        <v>960.48000000000013</v>
      </c>
      <c r="H64">
        <f t="shared" si="9"/>
        <v>3312.7709999999997</v>
      </c>
      <c r="I64">
        <f t="shared" si="10"/>
        <v>191.21099999999933</v>
      </c>
      <c r="J64">
        <f t="shared" si="11"/>
        <v>1505.8050000000001</v>
      </c>
      <c r="L64" s="2">
        <f t="shared" si="12"/>
        <v>85084.785999999993</v>
      </c>
      <c r="M64">
        <f t="shared" si="16"/>
        <v>1550.9791499999999</v>
      </c>
      <c r="N64">
        <f t="shared" si="17"/>
        <v>527.03174999999999</v>
      </c>
      <c r="O64">
        <f t="shared" si="13"/>
        <v>949.62648599999989</v>
      </c>
      <c r="P64">
        <f t="shared" si="18"/>
        <v>316.21904999999998</v>
      </c>
      <c r="Q64">
        <f t="shared" si="19"/>
        <v>162.62693999999999</v>
      </c>
      <c r="R64">
        <f t="shared" si="20"/>
        <v>301.161</v>
      </c>
      <c r="V64" s="3">
        <v>40</v>
      </c>
      <c r="W64" s="3">
        <v>29</v>
      </c>
      <c r="X64" s="3">
        <v>29</v>
      </c>
      <c r="Y64" s="3">
        <v>29</v>
      </c>
    </row>
    <row r="65" spans="1:22" x14ac:dyDescent="0.2">
      <c r="A65">
        <f t="shared" si="14"/>
        <v>43</v>
      </c>
      <c r="B65" s="2">
        <v>60221.700000000004</v>
      </c>
      <c r="C65" s="3" t="s">
        <v>9</v>
      </c>
      <c r="D65">
        <v>11</v>
      </c>
      <c r="E65" s="2">
        <f t="shared" si="15"/>
        <v>76280.820000000007</v>
      </c>
      <c r="F65" s="2">
        <f t="shared" si="7"/>
        <v>22081.29</v>
      </c>
      <c r="G65" s="62">
        <f t="shared" si="8"/>
        <v>960.48000000000013</v>
      </c>
      <c r="H65">
        <f t="shared" si="9"/>
        <v>6624.3870000000006</v>
      </c>
      <c r="I65">
        <f t="shared" si="10"/>
        <v>3502.8270000000002</v>
      </c>
      <c r="J65">
        <f t="shared" si="11"/>
        <v>9033.255000000001</v>
      </c>
      <c r="L65" s="2">
        <f t="shared" si="12"/>
        <v>175201.93200000003</v>
      </c>
      <c r="M65">
        <f t="shared" si="16"/>
        <v>3101.4175500000001</v>
      </c>
      <c r="N65">
        <f t="shared" si="17"/>
        <v>1053.8797500000003</v>
      </c>
      <c r="O65">
        <f t="shared" si="13"/>
        <v>1940.9150920000004</v>
      </c>
      <c r="P65">
        <f t="shared" si="18"/>
        <v>632.32785000000013</v>
      </c>
      <c r="Q65">
        <f t="shared" si="19"/>
        <v>325.19718000000006</v>
      </c>
      <c r="R65">
        <f t="shared" si="20"/>
        <v>602.2170000000001</v>
      </c>
    </row>
    <row r="66" spans="1:22" x14ac:dyDescent="0.2">
      <c r="A66">
        <f t="shared" si="14"/>
        <v>44</v>
      </c>
      <c r="B66" s="2">
        <v>22853.699999999997</v>
      </c>
      <c r="C66" s="3" t="s">
        <v>6</v>
      </c>
      <c r="D66">
        <v>11</v>
      </c>
      <c r="E66" s="2">
        <f t="shared" si="15"/>
        <v>28948.019999999997</v>
      </c>
      <c r="F66" s="2">
        <f t="shared" si="7"/>
        <v>8379.6899999999987</v>
      </c>
      <c r="G66" s="62">
        <f t="shared" si="8"/>
        <v>960.48000000000013</v>
      </c>
      <c r="H66">
        <f t="shared" si="9"/>
        <v>2513.9069999999997</v>
      </c>
      <c r="I66">
        <f t="shared" si="10"/>
        <v>0</v>
      </c>
      <c r="J66">
        <f t="shared" si="11"/>
        <v>1142.6849999999999</v>
      </c>
      <c r="L66" s="2">
        <f t="shared" si="12"/>
        <v>64798.481999999989</v>
      </c>
      <c r="M66">
        <f t="shared" si="16"/>
        <v>1176.9655499999999</v>
      </c>
      <c r="N66">
        <f t="shared" si="17"/>
        <v>399.93975</v>
      </c>
      <c r="O66">
        <f t="shared" si="13"/>
        <v>726.47714199999973</v>
      </c>
      <c r="P66">
        <f t="shared" si="18"/>
        <v>239.96384999999998</v>
      </c>
      <c r="Q66">
        <f t="shared" si="19"/>
        <v>123.40997999999999</v>
      </c>
      <c r="R66">
        <f t="shared" si="20"/>
        <v>228.53699999999998</v>
      </c>
      <c r="U66" s="8" t="s">
        <v>22</v>
      </c>
      <c r="V66" s="9">
        <v>1</v>
      </c>
    </row>
    <row r="67" spans="1:22" x14ac:dyDescent="0.2">
      <c r="A67">
        <f t="shared" si="14"/>
        <v>45</v>
      </c>
      <c r="B67" s="2">
        <v>39218.1</v>
      </c>
      <c r="C67" s="3" t="s">
        <v>7</v>
      </c>
      <c r="D67">
        <v>11</v>
      </c>
      <c r="E67" s="2">
        <f t="shared" si="15"/>
        <v>49676.259999999995</v>
      </c>
      <c r="F67" s="2">
        <f t="shared" si="7"/>
        <v>14379.97</v>
      </c>
      <c r="G67" s="62">
        <f t="shared" si="8"/>
        <v>960.48000000000013</v>
      </c>
      <c r="H67">
        <f t="shared" si="9"/>
        <v>4313.991</v>
      </c>
      <c r="I67">
        <f t="shared" si="10"/>
        <v>1192.4309999999996</v>
      </c>
      <c r="J67">
        <f t="shared" si="11"/>
        <v>3921.81</v>
      </c>
      <c r="L67" s="2">
        <f t="shared" si="12"/>
        <v>112470.61099999998</v>
      </c>
      <c r="M67">
        <f t="shared" si="16"/>
        <v>2019.7321499999998</v>
      </c>
      <c r="N67">
        <f t="shared" si="17"/>
        <v>686.31675000000007</v>
      </c>
      <c r="O67">
        <f t="shared" si="13"/>
        <v>1250.8705609999997</v>
      </c>
      <c r="P67">
        <f t="shared" si="18"/>
        <v>411.79005000000001</v>
      </c>
      <c r="Q67">
        <f t="shared" si="19"/>
        <v>211.77773999999999</v>
      </c>
      <c r="R67">
        <f t="shared" si="20"/>
        <v>392.18099999999998</v>
      </c>
    </row>
    <row r="68" spans="1:22" x14ac:dyDescent="0.2">
      <c r="A68">
        <f t="shared" si="14"/>
        <v>46</v>
      </c>
      <c r="B68" s="2">
        <v>76148.400000000009</v>
      </c>
      <c r="C68" s="3" t="s">
        <v>9</v>
      </c>
      <c r="D68">
        <v>11</v>
      </c>
      <c r="E68" s="2">
        <f t="shared" si="15"/>
        <v>96454.640000000014</v>
      </c>
      <c r="F68" s="2">
        <f t="shared" si="7"/>
        <v>27921.08</v>
      </c>
      <c r="G68" s="62">
        <f t="shared" si="8"/>
        <v>960.48000000000013</v>
      </c>
      <c r="H68">
        <f t="shared" si="9"/>
        <v>8376.3240000000005</v>
      </c>
      <c r="I68">
        <f t="shared" si="10"/>
        <v>5254.7640000000001</v>
      </c>
      <c r="J68">
        <f t="shared" si="11"/>
        <v>11422.26</v>
      </c>
      <c r="L68" s="2">
        <f t="shared" si="12"/>
        <v>221283.18400000007</v>
      </c>
      <c r="M68">
        <f t="shared" si="16"/>
        <v>3921.6426000000001</v>
      </c>
      <c r="N68">
        <f t="shared" si="17"/>
        <v>1332.5970000000002</v>
      </c>
      <c r="O68">
        <f t="shared" si="13"/>
        <v>2447.8088640000005</v>
      </c>
      <c r="P68">
        <f t="shared" si="18"/>
        <v>799.55820000000017</v>
      </c>
      <c r="Q68">
        <f t="shared" si="19"/>
        <v>411.20136000000008</v>
      </c>
      <c r="R68">
        <f t="shared" si="20"/>
        <v>761.48400000000015</v>
      </c>
      <c r="U68" s="8" t="s">
        <v>23</v>
      </c>
      <c r="V68" t="s">
        <v>25</v>
      </c>
    </row>
    <row r="69" spans="1:22" x14ac:dyDescent="0.2">
      <c r="A69">
        <f t="shared" si="14"/>
        <v>47</v>
      </c>
      <c r="B69" s="2">
        <v>63027.600000000006</v>
      </c>
      <c r="C69" s="3" t="s">
        <v>9</v>
      </c>
      <c r="D69">
        <v>10</v>
      </c>
      <c r="E69" s="2">
        <f t="shared" si="15"/>
        <v>79834.960000000006</v>
      </c>
      <c r="F69" s="2">
        <f t="shared" si="7"/>
        <v>21009.200000000001</v>
      </c>
      <c r="G69" s="62">
        <f t="shared" si="8"/>
        <v>960.48000000000013</v>
      </c>
      <c r="H69">
        <f t="shared" si="9"/>
        <v>6933.036000000001</v>
      </c>
      <c r="I69">
        <f t="shared" si="10"/>
        <v>3811.4760000000006</v>
      </c>
      <c r="J69">
        <f t="shared" si="11"/>
        <v>9454.1400000000012</v>
      </c>
      <c r="L69" s="2">
        <f t="shared" si="12"/>
        <v>181219.41600000003</v>
      </c>
      <c r="M69">
        <f t="shared" si="16"/>
        <v>3245.9214000000002</v>
      </c>
      <c r="N69">
        <f t="shared" si="17"/>
        <v>1102.9830000000002</v>
      </c>
      <c r="O69">
        <f t="shared" si="13"/>
        <v>2007.1074160000003</v>
      </c>
      <c r="P69">
        <f t="shared" si="18"/>
        <v>661.78980000000013</v>
      </c>
      <c r="Q69">
        <f t="shared" si="19"/>
        <v>340.34904000000006</v>
      </c>
      <c r="R69">
        <f t="shared" si="20"/>
        <v>630.27600000000007</v>
      </c>
    </row>
    <row r="70" spans="1:22" x14ac:dyDescent="0.2">
      <c r="A70">
        <f t="shared" si="14"/>
        <v>48</v>
      </c>
      <c r="B70" s="2">
        <v>173402.7</v>
      </c>
      <c r="C70" s="3" t="s">
        <v>13</v>
      </c>
      <c r="D70">
        <v>10</v>
      </c>
      <c r="E70" s="2">
        <f t="shared" si="15"/>
        <v>219643.42</v>
      </c>
      <c r="F70" s="2">
        <f t="shared" si="7"/>
        <v>57800.9</v>
      </c>
      <c r="G70" s="62">
        <f t="shared" si="8"/>
        <v>960.48000000000013</v>
      </c>
      <c r="H70">
        <f t="shared" si="9"/>
        <v>19074.297000000002</v>
      </c>
      <c r="I70">
        <f t="shared" si="10"/>
        <v>15952.737000000001</v>
      </c>
      <c r="J70">
        <f t="shared" si="11"/>
        <v>52020.810000000005</v>
      </c>
      <c r="L70" s="2">
        <f t="shared" si="12"/>
        <v>522902.60700000002</v>
      </c>
      <c r="M70">
        <f t="shared" si="16"/>
        <v>8930.2390500000001</v>
      </c>
      <c r="N70">
        <f t="shared" si="17"/>
        <v>3034.5472500000005</v>
      </c>
      <c r="O70">
        <f t="shared" si="13"/>
        <v>5765.6225169999998</v>
      </c>
      <c r="P70">
        <f t="shared" si="18"/>
        <v>1820.7283500000003</v>
      </c>
      <c r="Q70">
        <f t="shared" si="19"/>
        <v>936.37458000000015</v>
      </c>
      <c r="R70">
        <f t="shared" si="20"/>
        <v>1734.027</v>
      </c>
      <c r="U70" s="8" t="s">
        <v>24</v>
      </c>
      <c r="V70" t="s">
        <v>26</v>
      </c>
    </row>
    <row r="71" spans="1:22" x14ac:dyDescent="0.2">
      <c r="A71">
        <f t="shared" si="14"/>
        <v>49</v>
      </c>
      <c r="B71" s="2">
        <v>148154.4</v>
      </c>
      <c r="C71" s="3" t="s">
        <v>13</v>
      </c>
      <c r="D71">
        <v>10</v>
      </c>
      <c r="E71" s="2">
        <f t="shared" si="15"/>
        <v>187662.24</v>
      </c>
      <c r="F71" s="2">
        <f t="shared" si="7"/>
        <v>49384.799999999996</v>
      </c>
      <c r="G71" s="62">
        <f t="shared" si="8"/>
        <v>960.48000000000013</v>
      </c>
      <c r="H71">
        <f t="shared" si="9"/>
        <v>16296.983999999999</v>
      </c>
      <c r="I71">
        <f t="shared" si="10"/>
        <v>13175.423999999999</v>
      </c>
      <c r="J71">
        <f t="shared" si="11"/>
        <v>44446.32</v>
      </c>
      <c r="L71" s="2">
        <f t="shared" si="12"/>
        <v>446905.22399999999</v>
      </c>
      <c r="M71">
        <f t="shared" si="16"/>
        <v>7629.9515999999994</v>
      </c>
      <c r="N71">
        <f t="shared" si="17"/>
        <v>2592.7020000000002</v>
      </c>
      <c r="O71">
        <f t="shared" si="13"/>
        <v>4929.6513039999991</v>
      </c>
      <c r="P71">
        <f t="shared" si="18"/>
        <v>1555.6212</v>
      </c>
      <c r="Q71">
        <f t="shared" si="19"/>
        <v>800.03376000000003</v>
      </c>
      <c r="R71">
        <f t="shared" si="20"/>
        <v>1481.5439999999999</v>
      </c>
    </row>
    <row r="72" spans="1:22" x14ac:dyDescent="0.2">
      <c r="A72">
        <f t="shared" si="14"/>
        <v>50</v>
      </c>
      <c r="B72" s="2">
        <v>240511.2</v>
      </c>
      <c r="C72" s="3" t="s">
        <v>14</v>
      </c>
      <c r="D72">
        <v>16</v>
      </c>
      <c r="E72" s="2">
        <f t="shared" si="15"/>
        <v>304647.52</v>
      </c>
      <c r="F72" s="2">
        <f t="shared" si="7"/>
        <v>128272.64</v>
      </c>
      <c r="G72" s="62">
        <f t="shared" si="8"/>
        <v>960.48000000000013</v>
      </c>
      <c r="H72">
        <f t="shared" si="9"/>
        <v>26456.232</v>
      </c>
      <c r="I72">
        <f t="shared" si="10"/>
        <v>23334.671999999999</v>
      </c>
      <c r="J72">
        <f t="shared" si="11"/>
        <v>96204.48000000001</v>
      </c>
      <c r="L72" s="2">
        <f t="shared" si="12"/>
        <v>797052.55199999991</v>
      </c>
      <c r="M72">
        <f t="shared" si="16"/>
        <v>12386.326800000001</v>
      </c>
      <c r="N72">
        <f t="shared" si="17"/>
        <v>4208.9460000000008</v>
      </c>
      <c r="O72">
        <f t="shared" si="13"/>
        <v>8781.2719119999965</v>
      </c>
      <c r="P72">
        <f t="shared" si="18"/>
        <v>2525.3676000000005</v>
      </c>
      <c r="Q72">
        <f t="shared" si="19"/>
        <v>1298.7604800000001</v>
      </c>
      <c r="R72">
        <f t="shared" si="20"/>
        <v>2405.1120000000001</v>
      </c>
    </row>
    <row r="73" spans="1:22" x14ac:dyDescent="0.2">
      <c r="A73">
        <f t="shared" si="14"/>
        <v>51</v>
      </c>
      <c r="B73" s="2">
        <v>38607.300000000003</v>
      </c>
      <c r="C73" s="3" t="s">
        <v>7</v>
      </c>
      <c r="D73">
        <v>14</v>
      </c>
      <c r="E73" s="2">
        <f t="shared" si="15"/>
        <v>48902.58</v>
      </c>
      <c r="F73" s="2">
        <f t="shared" si="7"/>
        <v>18016.740000000002</v>
      </c>
      <c r="G73" s="62">
        <f t="shared" si="8"/>
        <v>960.48000000000013</v>
      </c>
      <c r="H73">
        <f t="shared" si="9"/>
        <v>4246.8030000000008</v>
      </c>
      <c r="I73">
        <f t="shared" si="10"/>
        <v>1125.2430000000004</v>
      </c>
      <c r="J73">
        <f t="shared" si="11"/>
        <v>3860.7300000000005</v>
      </c>
      <c r="L73" s="2">
        <f t="shared" si="12"/>
        <v>114594.633</v>
      </c>
      <c r="M73">
        <f t="shared" si="16"/>
        <v>1988.27595</v>
      </c>
      <c r="N73">
        <f t="shared" si="17"/>
        <v>675.62775000000011</v>
      </c>
      <c r="O73">
        <f t="shared" si="13"/>
        <v>1274.2348030000001</v>
      </c>
      <c r="P73">
        <f t="shared" si="18"/>
        <v>405.37665000000004</v>
      </c>
      <c r="Q73">
        <f t="shared" si="19"/>
        <v>208.47942000000003</v>
      </c>
      <c r="R73">
        <f t="shared" si="20"/>
        <v>386.07300000000004</v>
      </c>
    </row>
    <row r="74" spans="1:22" x14ac:dyDescent="0.2">
      <c r="A74">
        <f t="shared" si="14"/>
        <v>52</v>
      </c>
      <c r="B74" s="2">
        <v>101390.1</v>
      </c>
      <c r="C74" s="3" t="s">
        <v>11</v>
      </c>
      <c r="D74">
        <v>10</v>
      </c>
      <c r="E74" s="2">
        <f t="shared" si="15"/>
        <v>128427.46</v>
      </c>
      <c r="F74" s="2">
        <f t="shared" si="7"/>
        <v>33796.699999999997</v>
      </c>
      <c r="G74" s="62">
        <f t="shared" si="8"/>
        <v>960.48000000000013</v>
      </c>
      <c r="H74">
        <f t="shared" si="9"/>
        <v>11152.911</v>
      </c>
      <c r="I74">
        <f t="shared" si="10"/>
        <v>8031.3509999999997</v>
      </c>
      <c r="J74">
        <f t="shared" si="11"/>
        <v>20278.020000000004</v>
      </c>
      <c r="L74" s="2">
        <f t="shared" si="12"/>
        <v>296005.67100000003</v>
      </c>
      <c r="M74">
        <f t="shared" si="16"/>
        <v>5221.59015</v>
      </c>
      <c r="N74">
        <f t="shared" si="17"/>
        <v>1774.3267500000002</v>
      </c>
      <c r="O74">
        <f t="shared" si="13"/>
        <v>3269.7562210000001</v>
      </c>
      <c r="P74">
        <f t="shared" si="18"/>
        <v>1064.5960500000001</v>
      </c>
      <c r="Q74">
        <f t="shared" si="19"/>
        <v>547.50654000000009</v>
      </c>
      <c r="R74">
        <f t="shared" si="20"/>
        <v>1013.9010000000001</v>
      </c>
    </row>
    <row r="75" spans="1:22" x14ac:dyDescent="0.2">
      <c r="A75">
        <f t="shared" si="14"/>
        <v>53</v>
      </c>
      <c r="B75" s="2">
        <v>54049.200000000004</v>
      </c>
      <c r="C75" s="3" t="s">
        <v>9</v>
      </c>
      <c r="D75">
        <v>9</v>
      </c>
      <c r="E75" s="2">
        <f t="shared" si="15"/>
        <v>68462.320000000007</v>
      </c>
      <c r="F75" s="2">
        <f t="shared" si="7"/>
        <v>16214.76</v>
      </c>
      <c r="G75" s="62">
        <f t="shared" si="8"/>
        <v>960.48000000000013</v>
      </c>
      <c r="H75">
        <f t="shared" si="9"/>
        <v>5945.4120000000003</v>
      </c>
      <c r="I75">
        <f t="shared" si="10"/>
        <v>2823.8519999999999</v>
      </c>
      <c r="J75">
        <f t="shared" si="11"/>
        <v>8107.38</v>
      </c>
      <c r="L75" s="2">
        <f t="shared" si="12"/>
        <v>153739.55200000005</v>
      </c>
      <c r="M75">
        <f t="shared" si="16"/>
        <v>2783.5338000000002</v>
      </c>
      <c r="N75">
        <f t="shared" si="17"/>
        <v>945.86100000000022</v>
      </c>
      <c r="O75">
        <f t="shared" si="13"/>
        <v>1704.8289120000006</v>
      </c>
      <c r="P75">
        <f t="shared" si="18"/>
        <v>567.51660000000004</v>
      </c>
      <c r="Q75">
        <f t="shared" si="19"/>
        <v>291.86568000000005</v>
      </c>
      <c r="R75">
        <f t="shared" si="20"/>
        <v>540.49200000000008</v>
      </c>
    </row>
    <row r="76" spans="1:22" x14ac:dyDescent="0.2">
      <c r="A76">
        <f t="shared" si="14"/>
        <v>54</v>
      </c>
      <c r="B76" s="2">
        <v>33466.799999999996</v>
      </c>
      <c r="C76" s="3" t="s">
        <v>10</v>
      </c>
      <c r="D76">
        <v>9</v>
      </c>
      <c r="E76" s="2">
        <f t="shared" si="15"/>
        <v>42391.28</v>
      </c>
      <c r="F76" s="2">
        <f t="shared" si="7"/>
        <v>10040.039999999999</v>
      </c>
      <c r="G76" s="62">
        <f t="shared" si="8"/>
        <v>960.48000000000013</v>
      </c>
      <c r="H76">
        <f t="shared" si="9"/>
        <v>3681.3479999999995</v>
      </c>
      <c r="I76">
        <f t="shared" si="10"/>
        <v>559.7879999999991</v>
      </c>
      <c r="J76">
        <f t="shared" si="11"/>
        <v>5020.0199999999995</v>
      </c>
      <c r="L76" s="2">
        <f t="shared" si="12"/>
        <v>95559.967999999979</v>
      </c>
      <c r="M76">
        <f t="shared" si="16"/>
        <v>1723.5401999999997</v>
      </c>
      <c r="N76">
        <f t="shared" si="17"/>
        <v>585.66899999999998</v>
      </c>
      <c r="O76">
        <f t="shared" si="13"/>
        <v>1064.8534879999997</v>
      </c>
      <c r="P76">
        <f t="shared" si="18"/>
        <v>351.40139999999997</v>
      </c>
      <c r="Q76">
        <f t="shared" si="19"/>
        <v>180.72072</v>
      </c>
      <c r="R76">
        <f t="shared" si="20"/>
        <v>334.66799999999995</v>
      </c>
    </row>
    <row r="77" spans="1:22" x14ac:dyDescent="0.2">
      <c r="A77">
        <f t="shared" si="14"/>
        <v>55</v>
      </c>
      <c r="B77" s="2">
        <v>25181.1</v>
      </c>
      <c r="C77" s="3" t="s">
        <v>7</v>
      </c>
      <c r="D77">
        <v>9</v>
      </c>
      <c r="E77" s="2">
        <f t="shared" si="15"/>
        <v>31896.059999999998</v>
      </c>
      <c r="F77" s="2">
        <f t="shared" si="7"/>
        <v>7554.33</v>
      </c>
      <c r="G77" s="62">
        <f t="shared" si="8"/>
        <v>960.48000000000013</v>
      </c>
      <c r="H77">
        <f t="shared" si="9"/>
        <v>2769.9209999999998</v>
      </c>
      <c r="I77">
        <f t="shared" si="10"/>
        <v>0</v>
      </c>
      <c r="J77">
        <f t="shared" si="11"/>
        <v>2518.11</v>
      </c>
      <c r="L77" s="2">
        <f t="shared" si="12"/>
        <v>70880.001000000004</v>
      </c>
      <c r="M77">
        <f t="shared" si="16"/>
        <v>1296.8266499999997</v>
      </c>
      <c r="N77">
        <f t="shared" si="17"/>
        <v>440.66925000000003</v>
      </c>
      <c r="O77">
        <f t="shared" si="13"/>
        <v>793.37385100000006</v>
      </c>
      <c r="P77">
        <f t="shared" si="18"/>
        <v>264.40154999999999</v>
      </c>
      <c r="Q77">
        <f t="shared" si="19"/>
        <v>135.97793999999999</v>
      </c>
      <c r="R77">
        <f t="shared" si="20"/>
        <v>251.81099999999998</v>
      </c>
    </row>
    <row r="78" spans="1:22" x14ac:dyDescent="0.2">
      <c r="A78">
        <f t="shared" si="14"/>
        <v>56</v>
      </c>
      <c r="B78" s="2">
        <v>92176.8</v>
      </c>
      <c r="C78" s="3" t="s">
        <v>11</v>
      </c>
      <c r="D78">
        <v>9</v>
      </c>
      <c r="E78" s="2">
        <f t="shared" si="15"/>
        <v>116757.28</v>
      </c>
      <c r="F78" s="2">
        <f t="shared" si="7"/>
        <v>27653.040000000001</v>
      </c>
      <c r="G78" s="62">
        <f t="shared" si="8"/>
        <v>960.48000000000013</v>
      </c>
      <c r="H78">
        <f t="shared" si="9"/>
        <v>10139.448</v>
      </c>
      <c r="I78">
        <f t="shared" si="10"/>
        <v>7017.8879999999999</v>
      </c>
      <c r="J78">
        <f t="shared" si="11"/>
        <v>18435.36</v>
      </c>
      <c r="L78" s="2">
        <f t="shared" si="12"/>
        <v>266122.40800000005</v>
      </c>
      <c r="M78">
        <f t="shared" si="16"/>
        <v>4747.1052</v>
      </c>
      <c r="N78">
        <f t="shared" si="17"/>
        <v>1613.0940000000003</v>
      </c>
      <c r="O78">
        <f t="shared" si="13"/>
        <v>2941.0403280000005</v>
      </c>
      <c r="P78">
        <f t="shared" si="18"/>
        <v>967.85640000000012</v>
      </c>
      <c r="Q78">
        <f t="shared" si="19"/>
        <v>497.75472000000002</v>
      </c>
      <c r="R78">
        <f t="shared" si="20"/>
        <v>921.76800000000003</v>
      </c>
    </row>
    <row r="79" spans="1:22" x14ac:dyDescent="0.2">
      <c r="A79">
        <f t="shared" si="14"/>
        <v>57</v>
      </c>
      <c r="B79" s="2">
        <v>151707</v>
      </c>
      <c r="C79" s="3" t="s">
        <v>13</v>
      </c>
      <c r="D79">
        <v>9</v>
      </c>
      <c r="E79" s="2">
        <f t="shared" si="15"/>
        <v>192162.2</v>
      </c>
      <c r="F79" s="2">
        <f t="shared" si="7"/>
        <v>45512.1</v>
      </c>
      <c r="G79" s="62">
        <f t="shared" si="8"/>
        <v>960.48000000000013</v>
      </c>
      <c r="H79">
        <f t="shared" si="9"/>
        <v>16687.77</v>
      </c>
      <c r="I79">
        <f t="shared" si="10"/>
        <v>13566.21</v>
      </c>
      <c r="J79">
        <f t="shared" si="11"/>
        <v>45512.1</v>
      </c>
      <c r="L79" s="2">
        <f t="shared" si="12"/>
        <v>452541.64999999997</v>
      </c>
      <c r="M79">
        <f t="shared" si="16"/>
        <v>7812.9105</v>
      </c>
      <c r="N79">
        <f t="shared" si="17"/>
        <v>2654.8725000000004</v>
      </c>
      <c r="O79">
        <f t="shared" si="13"/>
        <v>4991.6519899999994</v>
      </c>
      <c r="P79">
        <f t="shared" si="18"/>
        <v>1592.9235000000001</v>
      </c>
      <c r="Q79">
        <f t="shared" si="19"/>
        <v>819.21780000000001</v>
      </c>
      <c r="R79">
        <f t="shared" si="20"/>
        <v>1517.07</v>
      </c>
    </row>
    <row r="80" spans="1:22" x14ac:dyDescent="0.2">
      <c r="A80">
        <f t="shared" si="14"/>
        <v>58</v>
      </c>
      <c r="B80" s="2">
        <v>210760.8</v>
      </c>
      <c r="C80" s="3" t="s">
        <v>14</v>
      </c>
      <c r="D80">
        <v>8</v>
      </c>
      <c r="E80" s="2">
        <f t="shared" si="15"/>
        <v>266963.68</v>
      </c>
      <c r="F80" s="2">
        <f t="shared" si="7"/>
        <v>56202.879999999997</v>
      </c>
      <c r="G80" s="62">
        <f t="shared" si="8"/>
        <v>960.48000000000013</v>
      </c>
      <c r="H80">
        <f t="shared" si="9"/>
        <v>23183.687999999998</v>
      </c>
      <c r="I80">
        <f t="shared" si="10"/>
        <v>20062.127999999997</v>
      </c>
      <c r="J80">
        <f t="shared" si="11"/>
        <v>84304.320000000007</v>
      </c>
      <c r="L80" s="2">
        <f t="shared" si="12"/>
        <v>642375.848</v>
      </c>
      <c r="M80">
        <f t="shared" si="16"/>
        <v>10854.181199999999</v>
      </c>
      <c r="N80">
        <f t="shared" si="17"/>
        <v>3688.3140000000003</v>
      </c>
      <c r="O80">
        <f t="shared" si="13"/>
        <v>7079.8281679999991</v>
      </c>
      <c r="P80">
        <f t="shared" si="18"/>
        <v>2212.9884000000002</v>
      </c>
      <c r="Q80">
        <f t="shared" si="19"/>
        <v>1138.10832</v>
      </c>
      <c r="R80">
        <f t="shared" si="20"/>
        <v>2107.6079999999997</v>
      </c>
    </row>
    <row r="81" spans="1:18" x14ac:dyDescent="0.2">
      <c r="A81">
        <f t="shared" si="14"/>
        <v>59</v>
      </c>
      <c r="B81" s="2">
        <v>128898.90000000001</v>
      </c>
      <c r="C81" s="3" t="s">
        <v>11</v>
      </c>
      <c r="D81">
        <v>8</v>
      </c>
      <c r="E81" s="2">
        <f t="shared" si="15"/>
        <v>163271.94</v>
      </c>
      <c r="F81" s="2">
        <f t="shared" si="7"/>
        <v>34373.040000000001</v>
      </c>
      <c r="G81" s="62">
        <f t="shared" si="8"/>
        <v>960.48000000000013</v>
      </c>
      <c r="H81">
        <f t="shared" si="9"/>
        <v>14178.879000000001</v>
      </c>
      <c r="I81">
        <f t="shared" si="10"/>
        <v>11057.319</v>
      </c>
      <c r="J81">
        <f t="shared" si="11"/>
        <v>25779.780000000002</v>
      </c>
      <c r="L81" s="2">
        <f t="shared" si="12"/>
        <v>367463.01900000003</v>
      </c>
      <c r="M81">
        <f t="shared" si="16"/>
        <v>6638.2933499999999</v>
      </c>
      <c r="N81">
        <f t="shared" si="17"/>
        <v>2255.7307500000002</v>
      </c>
      <c r="O81">
        <f t="shared" si="13"/>
        <v>4055.787049</v>
      </c>
      <c r="P81">
        <f t="shared" si="18"/>
        <v>1353.4384500000001</v>
      </c>
      <c r="Q81">
        <f t="shared" si="19"/>
        <v>696.05406000000005</v>
      </c>
      <c r="R81">
        <f t="shared" si="20"/>
        <v>1288.989</v>
      </c>
    </row>
    <row r="82" spans="1:18" x14ac:dyDescent="0.2">
      <c r="A82">
        <f t="shared" si="14"/>
        <v>60</v>
      </c>
      <c r="B82" s="2">
        <v>31881.9</v>
      </c>
      <c r="C82" s="3" t="s">
        <v>8</v>
      </c>
      <c r="D82">
        <v>8</v>
      </c>
      <c r="E82" s="2">
        <f t="shared" si="15"/>
        <v>40383.740000000005</v>
      </c>
      <c r="F82" s="2">
        <f t="shared" si="7"/>
        <v>8501.84</v>
      </c>
      <c r="G82" s="62">
        <f t="shared" si="8"/>
        <v>960.48000000000013</v>
      </c>
      <c r="H82">
        <f t="shared" si="9"/>
        <v>3507.009</v>
      </c>
      <c r="I82">
        <f t="shared" si="10"/>
        <v>385.44899999999961</v>
      </c>
      <c r="J82">
        <f t="shared" si="11"/>
        <v>3188.1900000000005</v>
      </c>
      <c r="L82" s="2">
        <f t="shared" si="12"/>
        <v>88423.159000000014</v>
      </c>
      <c r="M82">
        <f t="shared" si="16"/>
        <v>1641.91785</v>
      </c>
      <c r="N82">
        <f t="shared" si="17"/>
        <v>557.93325000000004</v>
      </c>
      <c r="O82">
        <f t="shared" si="13"/>
        <v>986.34858900000017</v>
      </c>
      <c r="P82">
        <f t="shared" si="18"/>
        <v>334.75995000000006</v>
      </c>
      <c r="Q82">
        <f t="shared" si="19"/>
        <v>172.16226</v>
      </c>
      <c r="R82">
        <f t="shared" si="20"/>
        <v>318.81900000000002</v>
      </c>
    </row>
    <row r="83" spans="1:18" x14ac:dyDescent="0.2">
      <c r="A83">
        <f t="shared" si="14"/>
        <v>61</v>
      </c>
      <c r="B83" s="2">
        <v>60627.600000000006</v>
      </c>
      <c r="C83" s="3" t="s">
        <v>9</v>
      </c>
      <c r="D83">
        <v>8</v>
      </c>
      <c r="E83" s="2">
        <f t="shared" si="15"/>
        <v>76794.960000000006</v>
      </c>
      <c r="F83" s="2">
        <f t="shared" si="7"/>
        <v>16167.360000000002</v>
      </c>
      <c r="G83" s="62">
        <f t="shared" si="8"/>
        <v>960.48000000000013</v>
      </c>
      <c r="H83">
        <f t="shared" si="9"/>
        <v>6669.036000000001</v>
      </c>
      <c r="I83">
        <f t="shared" si="10"/>
        <v>3547.4760000000006</v>
      </c>
      <c r="J83">
        <f t="shared" si="11"/>
        <v>9094.1400000000012</v>
      </c>
      <c r="L83" s="2">
        <f t="shared" si="12"/>
        <v>170313.57600000003</v>
      </c>
      <c r="M83">
        <f t="shared" si="16"/>
        <v>3122.3214000000003</v>
      </c>
      <c r="N83">
        <f t="shared" si="17"/>
        <v>1060.9830000000002</v>
      </c>
      <c r="O83">
        <f t="shared" si="13"/>
        <v>1887.1431760000003</v>
      </c>
      <c r="P83">
        <f t="shared" si="18"/>
        <v>636.58980000000008</v>
      </c>
      <c r="Q83">
        <f t="shared" si="19"/>
        <v>327.38904000000002</v>
      </c>
      <c r="R83">
        <f t="shared" si="20"/>
        <v>606.27600000000007</v>
      </c>
    </row>
    <row r="84" spans="1:18" x14ac:dyDescent="0.2">
      <c r="A84">
        <f t="shared" si="14"/>
        <v>62</v>
      </c>
      <c r="B84" s="2">
        <v>91758</v>
      </c>
      <c r="C84" s="3" t="s">
        <v>11</v>
      </c>
      <c r="D84">
        <v>8</v>
      </c>
      <c r="E84" s="2">
        <f t="shared" si="15"/>
        <v>116226.8</v>
      </c>
      <c r="F84" s="2">
        <f t="shared" si="7"/>
        <v>24468.799999999999</v>
      </c>
      <c r="G84" s="62">
        <f t="shared" si="8"/>
        <v>960.48000000000013</v>
      </c>
      <c r="H84">
        <f t="shared" si="9"/>
        <v>10093.379999999999</v>
      </c>
      <c r="I84">
        <f t="shared" si="10"/>
        <v>6971.8199999999988</v>
      </c>
      <c r="J84">
        <f t="shared" si="11"/>
        <v>18351.600000000002</v>
      </c>
      <c r="L84" s="2">
        <f t="shared" si="12"/>
        <v>261859.06</v>
      </c>
      <c r="M84">
        <f t="shared" si="16"/>
        <v>4725.5369999999994</v>
      </c>
      <c r="N84">
        <f t="shared" si="17"/>
        <v>1605.7650000000001</v>
      </c>
      <c r="O84">
        <f t="shared" si="13"/>
        <v>2894.1435000000001</v>
      </c>
      <c r="P84">
        <f t="shared" si="18"/>
        <v>963.45900000000006</v>
      </c>
      <c r="Q84">
        <f t="shared" si="19"/>
        <v>495.4932</v>
      </c>
      <c r="R84">
        <f t="shared" si="20"/>
        <v>917.58</v>
      </c>
    </row>
    <row r="85" spans="1:18" x14ac:dyDescent="0.2">
      <c r="A85">
        <f t="shared" si="14"/>
        <v>63</v>
      </c>
      <c r="B85" s="2">
        <v>152973</v>
      </c>
      <c r="C85" s="3" t="s">
        <v>13</v>
      </c>
      <c r="D85">
        <v>1</v>
      </c>
      <c r="E85" s="2">
        <f t="shared" si="15"/>
        <v>193765.8</v>
      </c>
      <c r="F85" s="2">
        <f t="shared" si="7"/>
        <v>76486.5</v>
      </c>
      <c r="G85" s="62">
        <f t="shared" si="8"/>
        <v>960.48000000000013</v>
      </c>
      <c r="H85">
        <f t="shared" si="9"/>
        <v>16827.03</v>
      </c>
      <c r="I85">
        <f t="shared" si="10"/>
        <v>13705.469999999998</v>
      </c>
      <c r="J85">
        <f t="shared" si="11"/>
        <v>45891.9</v>
      </c>
      <c r="L85" s="2">
        <f t="shared" si="12"/>
        <v>486904.70999999996</v>
      </c>
      <c r="M85">
        <f t="shared" si="16"/>
        <v>7878.1094999999996</v>
      </c>
      <c r="N85">
        <f t="shared" si="17"/>
        <v>2677.0275000000001</v>
      </c>
      <c r="O85">
        <f t="shared" si="13"/>
        <v>5369.6456499999986</v>
      </c>
      <c r="P85">
        <f t="shared" si="18"/>
        <v>1606.2165</v>
      </c>
      <c r="Q85">
        <f t="shared" si="19"/>
        <v>826.05420000000004</v>
      </c>
      <c r="R85">
        <f t="shared" si="20"/>
        <v>1529.73</v>
      </c>
    </row>
    <row r="86" spans="1:18" x14ac:dyDescent="0.2">
      <c r="A86">
        <f t="shared" si="14"/>
        <v>64</v>
      </c>
      <c r="B86" s="2">
        <v>53375.700000000004</v>
      </c>
      <c r="C86" s="3" t="s">
        <v>10</v>
      </c>
      <c r="D86">
        <v>7</v>
      </c>
      <c r="E86" s="2">
        <f t="shared" si="15"/>
        <v>67609.22</v>
      </c>
      <c r="F86" s="2">
        <f t="shared" si="7"/>
        <v>12454.33</v>
      </c>
      <c r="G86" s="62">
        <f t="shared" si="8"/>
        <v>960.48000000000013</v>
      </c>
      <c r="H86">
        <f t="shared" si="9"/>
        <v>5871.3270000000002</v>
      </c>
      <c r="I86">
        <f t="shared" si="10"/>
        <v>2749.7669999999998</v>
      </c>
      <c r="J86">
        <f t="shared" si="11"/>
        <v>8006.3550000000005</v>
      </c>
      <c r="L86" s="2">
        <f t="shared" si="12"/>
        <v>148277.41200000001</v>
      </c>
      <c r="M86">
        <f t="shared" si="16"/>
        <v>2748.8485500000002</v>
      </c>
      <c r="N86">
        <f t="shared" si="17"/>
        <v>934.07475000000022</v>
      </c>
      <c r="O86">
        <f t="shared" si="13"/>
        <v>1644.7453720000001</v>
      </c>
      <c r="P86">
        <f t="shared" si="18"/>
        <v>560.44485000000009</v>
      </c>
      <c r="Q86">
        <f t="shared" si="19"/>
        <v>288.22878000000003</v>
      </c>
      <c r="R86">
        <f t="shared" si="20"/>
        <v>533.75700000000006</v>
      </c>
    </row>
    <row r="87" spans="1:18" x14ac:dyDescent="0.2">
      <c r="A87">
        <f t="shared" si="14"/>
        <v>65</v>
      </c>
      <c r="B87" s="2">
        <v>46121.1</v>
      </c>
      <c r="C87" s="3" t="s">
        <v>7</v>
      </c>
      <c r="D87">
        <v>7</v>
      </c>
      <c r="E87" s="2">
        <f t="shared" ref="E87:E118" si="21">B87+(B87/30)*8</f>
        <v>58420.06</v>
      </c>
      <c r="F87" s="2">
        <f t="shared" si="7"/>
        <v>10761.59</v>
      </c>
      <c r="G87" s="62">
        <f t="shared" si="8"/>
        <v>960.48000000000013</v>
      </c>
      <c r="H87">
        <f t="shared" si="9"/>
        <v>5073.3209999999999</v>
      </c>
      <c r="I87">
        <f t="shared" si="10"/>
        <v>1951.7609999999995</v>
      </c>
      <c r="J87">
        <f t="shared" si="11"/>
        <v>4612.1099999999997</v>
      </c>
      <c r="L87" s="2">
        <f t="shared" si="12"/>
        <v>125948.66099999999</v>
      </c>
      <c r="M87">
        <f t="shared" ref="M87:M118" si="22">$C$4*B87</f>
        <v>2375.2366499999998</v>
      </c>
      <c r="N87">
        <f t="shared" ref="N87:N118" si="23">B87*$C$5</f>
        <v>807.11925000000008</v>
      </c>
      <c r="O87">
        <f t="shared" si="13"/>
        <v>1399.129111</v>
      </c>
      <c r="P87">
        <f t="shared" ref="P87:P118" si="24">B87*$C$7</f>
        <v>484.27154999999999</v>
      </c>
      <c r="Q87">
        <f t="shared" ref="Q87:Q118" si="25">B87*0.0054</f>
        <v>249.05394000000001</v>
      </c>
      <c r="R87">
        <f t="shared" ref="R87:R118" si="26">B87*$C$9</f>
        <v>461.21100000000001</v>
      </c>
    </row>
    <row r="88" spans="1:18" x14ac:dyDescent="0.2">
      <c r="A88">
        <f t="shared" si="14"/>
        <v>66</v>
      </c>
      <c r="B88" s="2">
        <v>28551</v>
      </c>
      <c r="C88" s="3" t="s">
        <v>8</v>
      </c>
      <c r="D88">
        <v>7</v>
      </c>
      <c r="E88" s="2">
        <f t="shared" si="21"/>
        <v>36164.6</v>
      </c>
      <c r="F88" s="2">
        <f t="shared" ref="F88:F151" si="27">IF(D88=$V$24,(B88/30)*(IF(OR(C88=$AB$23,C88=$AB$24,C88=$AB$25,C88=$AB$26),$W$24,IF(OR(C88=$AB$27,C88=$AB$28,C88=$AB$29,C88=$AB$30),$X$24,IF(OR(C88=$AB$31,C88=$AB$32),$Y$24)))),IF(D88=$V$25,(B88/30)*(IF(OR(C88=$AB$23,C88=$AB$24,C88=$AB$25,C88=$AB$26),$W$25,IF(OR(C88=$AB$27,C88=$AB$28,C88=$AB$29,C88=$AB$30),$X$25,IF(OR(C88=$AB$31,C88=$AB$32),$Y$25)))),IF(D88=$V$26,(B88/30)*(IF(OR(C88=$AB$23,C88=$AB$24,C88=$AB$25,C88=$AB$26),$W$26,IF(OR(C88=$AB$27,C88=$AB$28,C88=$AB$29,C88=$AB$30),$X$26,IF(OR(C88=$AB$31,C88=$AB$32),$Y$26)))),IF(D88=$V$27,(B88/30)*(IF(OR(C88=$AB$23,C88=$AB$24,C88=$AB$25,C88=$AB$26),$W$27,IF(OR(C88=$AB$27,C88=$AB$28,C88=$AB$29,C88=$AB$30),$X$27,IF(OR(C88=$AB$31,C88=$AB$32),$Y$27)))),IF(D88=$V$28,(B88/30)*(IF(OR(C88=$AB$23,C88=$AB$24,C88=$AB$25,C88=$AB$26),$W$28,IF(OR(C88=$AB$27,C88=$AB$28,C88=$AB$29,C88=$AB$30),$X$28,IF(OR(C88=$AB$31,C88=$AB$32),$Y$28)))),IF(D88=$V$29,(B88/30)*$V$29,IF(D88=$V$30,(B88/30)*$V$30,IF(D88=$V$31,(B88/30)*$V$31,IF(D88=$V$32,(B88/30)*$V$32,IF(D88=$V$33,(B88/30)*$V$33,IF(D88=$V$34,(B88/30)*$V$34,IF(D88=$V$35,(B88/30)*$V$35,IF(D88=$V$36,(B88/30)*$V$36,IF(D88=$V$37,(B88/30)*$V$37,IF(D88=$V$38,(B88/30)*$V$38,IF(D88=$V$39,(B88/30)*$V$39,IF(D88=$V$40,(B88/30)*$V$40,IF(D88=$V$41,(B88/30)*$V$41,IF(D88=$V$42,(B88/30)*$V$42,IF(D88=$V$43,(B88/30)*$V$43,IF(D88=$V$44,(B88/30)*$V$44,IF(D88=$V$45,(B88/30)*$V$45,IF(D88=$V$46,(B88/30)*$V$46,IF(D88=$V$47,(B88/30)*$V$47,IF(D88=$V$48,(B88/30)*$V$48,IF(D88=$V$49,(B88/30)*$V$49,IF(D88=$V$50,(B88/30)*$V$50,IF(D88=$V$51,(B88/30)*$V$51,IF(D88=$V$52,(B88/30)*$V$52,IF(D88=$V$53,(B88/30)*$V$53,IF(D88=$V$54,(B88/30)*$V$54,IF(D88=$V$55,(B88/30)*$V$55,IF(D88=$V$56,(B88/30)*$V$56,IF(D88=$V$57,(B88/30)*$V$57,IF(D88=$V$58,(B88/30)*$V$58,IF(D88=$V$59,(B88/30)*$V$59,IF(D88=$V$60,(B88/30)*$V$60,IF(D88=$V$61,(B88/30)*$V$61,IF(D88=$V$62,(B88/30)*$V$62,IF(D88=V128,(B88/30)*$V$63,IF(D88=$V$64,(B88/30)*$V$64)))))))))))))))))))))))))))))))))))))))))</f>
        <v>6661.9000000000005</v>
      </c>
      <c r="G88" s="62">
        <f t="shared" ref="G88:G151" si="28">IF(B88*0.1&gt;$G$20,$G$20,B88*0.1)</f>
        <v>960.48000000000013</v>
      </c>
      <c r="H88">
        <f t="shared" ref="H88:H151" si="29">B88*0.11</f>
        <v>3140.61</v>
      </c>
      <c r="I88">
        <f t="shared" ref="I88:I151" si="30">IF(H88-$H$20&gt;0,H88-$H$20,0)</f>
        <v>19.049999999999727</v>
      </c>
      <c r="J88">
        <f t="shared" ref="J88:J151" si="31">IF(C88=$AB$23,B88*$AC$23,IF(C88=$AB$24,B88*$AC$24,IF(C88=$AB$25,B88*$AC$25,IF(C88=$AB$26,B88*$AC$26,IF(C88=$AB$27,B88*$AC$27,IF(C88=$AB$28,B88*$AC$28,IF(C88=$AB$29,B88*$AC$29,IF(C88=$AB$30,B88*$AC$30,IF(C88=$AB$31,B88*$AC$31,IF(C88=$AB$32,B88*$AC$32))))))))))</f>
        <v>2855.1000000000004</v>
      </c>
      <c r="L88" s="2">
        <f t="shared" ref="L88:L151" si="32">B88+E88+F88+G88+H88+J88</f>
        <v>78333.69</v>
      </c>
      <c r="M88">
        <f t="shared" si="22"/>
        <v>1470.3764999999999</v>
      </c>
      <c r="N88">
        <f t="shared" si="23"/>
        <v>499.64250000000004</v>
      </c>
      <c r="O88">
        <f t="shared" ref="O88:O151" si="33">(80.04*0.204) + (0.011*(L88-(3*80.04))) + 0.007</f>
        <v>875.36442999999997</v>
      </c>
      <c r="P88">
        <f t="shared" si="24"/>
        <v>299.78550000000001</v>
      </c>
      <c r="Q88">
        <f t="shared" si="25"/>
        <v>154.1754</v>
      </c>
      <c r="R88">
        <f t="shared" si="26"/>
        <v>285.51</v>
      </c>
    </row>
    <row r="89" spans="1:18" x14ac:dyDescent="0.2">
      <c r="A89">
        <f t="shared" ref="A89:A152" si="34">+A88+1</f>
        <v>67</v>
      </c>
      <c r="B89" s="2">
        <v>92785.8</v>
      </c>
      <c r="C89" s="3" t="s">
        <v>11</v>
      </c>
      <c r="D89">
        <v>6</v>
      </c>
      <c r="E89" s="2">
        <f t="shared" si="21"/>
        <v>117528.68000000001</v>
      </c>
      <c r="F89" s="2">
        <f t="shared" si="27"/>
        <v>18557.16</v>
      </c>
      <c r="G89" s="62">
        <f t="shared" si="28"/>
        <v>960.48000000000013</v>
      </c>
      <c r="H89">
        <f t="shared" si="29"/>
        <v>10206.438</v>
      </c>
      <c r="I89">
        <f t="shared" si="30"/>
        <v>7084.8779999999997</v>
      </c>
      <c r="J89">
        <f t="shared" si="31"/>
        <v>18557.16</v>
      </c>
      <c r="L89" s="2">
        <f t="shared" si="32"/>
        <v>258595.71800000002</v>
      </c>
      <c r="M89">
        <f t="shared" si="22"/>
        <v>4778.4686999999994</v>
      </c>
      <c r="N89">
        <f t="shared" si="23"/>
        <v>1623.7515000000003</v>
      </c>
      <c r="O89">
        <f t="shared" si="33"/>
        <v>2858.2467380000003</v>
      </c>
      <c r="P89">
        <f t="shared" si="24"/>
        <v>974.25090000000012</v>
      </c>
      <c r="Q89">
        <f t="shared" si="25"/>
        <v>501.04332000000005</v>
      </c>
      <c r="R89">
        <f t="shared" si="26"/>
        <v>927.85800000000006</v>
      </c>
    </row>
    <row r="90" spans="1:18" x14ac:dyDescent="0.2">
      <c r="A90">
        <f t="shared" si="34"/>
        <v>68</v>
      </c>
      <c r="B90" s="2">
        <v>35000.100000000006</v>
      </c>
      <c r="C90" s="3" t="s">
        <v>7</v>
      </c>
      <c r="D90">
        <v>0</v>
      </c>
      <c r="E90" s="2">
        <f t="shared" si="21"/>
        <v>44333.460000000006</v>
      </c>
      <c r="F90" s="2">
        <f t="shared" si="27"/>
        <v>8166.6900000000023</v>
      </c>
      <c r="G90" s="62">
        <f t="shared" si="28"/>
        <v>960.48000000000013</v>
      </c>
      <c r="H90">
        <f t="shared" si="29"/>
        <v>3850.0110000000009</v>
      </c>
      <c r="I90">
        <f t="shared" si="30"/>
        <v>728.45100000000048</v>
      </c>
      <c r="J90">
        <f t="shared" si="31"/>
        <v>3500.0100000000007</v>
      </c>
      <c r="L90" s="2">
        <f t="shared" si="32"/>
        <v>95810.751000000004</v>
      </c>
      <c r="M90">
        <f t="shared" si="22"/>
        <v>1802.5051500000002</v>
      </c>
      <c r="N90">
        <f t="shared" si="23"/>
        <v>612.50175000000013</v>
      </c>
      <c r="O90">
        <f t="shared" si="33"/>
        <v>1067.6121010000002</v>
      </c>
      <c r="P90">
        <f t="shared" si="24"/>
        <v>367.50105000000008</v>
      </c>
      <c r="Q90">
        <f t="shared" si="25"/>
        <v>189.00054000000003</v>
      </c>
      <c r="R90">
        <f t="shared" si="26"/>
        <v>350.00100000000009</v>
      </c>
    </row>
    <row r="91" spans="1:18" x14ac:dyDescent="0.2">
      <c r="A91">
        <f t="shared" si="34"/>
        <v>69</v>
      </c>
      <c r="B91" s="2">
        <v>41028.299999999996</v>
      </c>
      <c r="C91" s="3" t="s">
        <v>9</v>
      </c>
      <c r="D91">
        <v>8</v>
      </c>
      <c r="E91" s="2">
        <f t="shared" si="21"/>
        <v>51969.179999999993</v>
      </c>
      <c r="F91" s="2">
        <f t="shared" si="27"/>
        <v>10940.88</v>
      </c>
      <c r="G91" s="62">
        <f t="shared" si="28"/>
        <v>960.48000000000013</v>
      </c>
      <c r="H91">
        <f t="shared" si="29"/>
        <v>4513.1129999999994</v>
      </c>
      <c r="I91">
        <f t="shared" si="30"/>
        <v>1391.552999999999</v>
      </c>
      <c r="J91">
        <f t="shared" si="31"/>
        <v>6154.244999999999</v>
      </c>
      <c r="L91" s="2">
        <f t="shared" si="32"/>
        <v>115566.19799999997</v>
      </c>
      <c r="M91">
        <f t="shared" si="22"/>
        <v>2112.9574499999999</v>
      </c>
      <c r="N91">
        <f t="shared" si="23"/>
        <v>717.99524999999994</v>
      </c>
      <c r="O91">
        <f t="shared" si="33"/>
        <v>1284.9220179999998</v>
      </c>
      <c r="P91">
        <f t="shared" si="24"/>
        <v>430.79714999999999</v>
      </c>
      <c r="Q91">
        <f t="shared" si="25"/>
        <v>221.55282</v>
      </c>
      <c r="R91">
        <f t="shared" si="26"/>
        <v>410.28299999999996</v>
      </c>
    </row>
    <row r="92" spans="1:18" x14ac:dyDescent="0.2">
      <c r="A92">
        <f t="shared" si="34"/>
        <v>70</v>
      </c>
      <c r="B92" s="2">
        <v>30246.300000000003</v>
      </c>
      <c r="C92" s="3" t="s">
        <v>7</v>
      </c>
      <c r="D92">
        <v>6</v>
      </c>
      <c r="E92" s="2">
        <f t="shared" si="21"/>
        <v>38311.980000000003</v>
      </c>
      <c r="F92" s="2">
        <f t="shared" si="27"/>
        <v>6049.2600000000011</v>
      </c>
      <c r="G92" s="62">
        <f t="shared" si="28"/>
        <v>960.48000000000013</v>
      </c>
      <c r="H92">
        <f t="shared" si="29"/>
        <v>3327.0930000000003</v>
      </c>
      <c r="I92">
        <f t="shared" si="30"/>
        <v>205.5329999999999</v>
      </c>
      <c r="J92">
        <f t="shared" si="31"/>
        <v>3024.6300000000006</v>
      </c>
      <c r="L92" s="2">
        <f t="shared" si="32"/>
        <v>81919.742999999988</v>
      </c>
      <c r="M92">
        <f t="shared" si="22"/>
        <v>1557.68445</v>
      </c>
      <c r="N92">
        <f t="shared" si="23"/>
        <v>529.31025000000011</v>
      </c>
      <c r="O92">
        <f t="shared" si="33"/>
        <v>914.81101299999989</v>
      </c>
      <c r="P92">
        <f t="shared" si="24"/>
        <v>317.58615000000003</v>
      </c>
      <c r="Q92">
        <f t="shared" si="25"/>
        <v>163.33002000000002</v>
      </c>
      <c r="R92">
        <f t="shared" si="26"/>
        <v>302.46300000000002</v>
      </c>
    </row>
    <row r="93" spans="1:18" x14ac:dyDescent="0.2">
      <c r="A93">
        <f t="shared" si="34"/>
        <v>71</v>
      </c>
      <c r="B93" s="2">
        <v>30678.3</v>
      </c>
      <c r="C93" s="3" t="s">
        <v>7</v>
      </c>
      <c r="D93">
        <v>6</v>
      </c>
      <c r="E93" s="2">
        <f t="shared" si="21"/>
        <v>38859.18</v>
      </c>
      <c r="F93" s="2">
        <f t="shared" si="27"/>
        <v>6135.66</v>
      </c>
      <c r="G93" s="62">
        <f t="shared" si="28"/>
        <v>960.48000000000013</v>
      </c>
      <c r="H93">
        <f t="shared" si="29"/>
        <v>3374.6129999999998</v>
      </c>
      <c r="I93">
        <f t="shared" si="30"/>
        <v>253.05299999999943</v>
      </c>
      <c r="J93">
        <f t="shared" si="31"/>
        <v>3067.83</v>
      </c>
      <c r="L93" s="2">
        <f t="shared" si="32"/>
        <v>83076.062999999995</v>
      </c>
      <c r="M93">
        <f t="shared" si="22"/>
        <v>1579.9324499999998</v>
      </c>
      <c r="N93">
        <f t="shared" si="23"/>
        <v>536.87025000000006</v>
      </c>
      <c r="O93">
        <f t="shared" si="33"/>
        <v>927.53053299999988</v>
      </c>
      <c r="P93">
        <f t="shared" si="24"/>
        <v>322.12215000000003</v>
      </c>
      <c r="Q93">
        <f t="shared" si="25"/>
        <v>165.66282000000001</v>
      </c>
      <c r="R93">
        <f t="shared" si="26"/>
        <v>306.78300000000002</v>
      </c>
    </row>
    <row r="94" spans="1:18" x14ac:dyDescent="0.2">
      <c r="A94">
        <f t="shared" si="34"/>
        <v>72</v>
      </c>
      <c r="B94" s="2">
        <v>25970.399999999998</v>
      </c>
      <c r="C94" s="3" t="s">
        <v>8</v>
      </c>
      <c r="D94">
        <v>6</v>
      </c>
      <c r="E94" s="2">
        <f t="shared" si="21"/>
        <v>32895.839999999997</v>
      </c>
      <c r="F94" s="2">
        <f t="shared" si="27"/>
        <v>5194.08</v>
      </c>
      <c r="G94" s="62">
        <f t="shared" si="28"/>
        <v>960.48000000000013</v>
      </c>
      <c r="H94">
        <f t="shared" si="29"/>
        <v>2856.7439999999997</v>
      </c>
      <c r="I94">
        <f t="shared" si="30"/>
        <v>0</v>
      </c>
      <c r="J94">
        <f t="shared" si="31"/>
        <v>2597.04</v>
      </c>
      <c r="L94" s="2">
        <f t="shared" si="32"/>
        <v>70474.583999999988</v>
      </c>
      <c r="M94">
        <f t="shared" si="22"/>
        <v>1337.4755999999998</v>
      </c>
      <c r="N94">
        <f t="shared" si="23"/>
        <v>454.48200000000003</v>
      </c>
      <c r="O94">
        <f t="shared" si="33"/>
        <v>788.91426399999989</v>
      </c>
      <c r="P94">
        <f t="shared" si="24"/>
        <v>272.68919999999997</v>
      </c>
      <c r="Q94">
        <f t="shared" si="25"/>
        <v>140.24016</v>
      </c>
      <c r="R94">
        <f t="shared" si="26"/>
        <v>259.70400000000001</v>
      </c>
    </row>
    <row r="95" spans="1:18" x14ac:dyDescent="0.2">
      <c r="A95">
        <f t="shared" si="34"/>
        <v>73</v>
      </c>
      <c r="B95" s="2">
        <v>56718.9</v>
      </c>
      <c r="C95" s="3" t="s">
        <v>9</v>
      </c>
      <c r="D95">
        <v>6</v>
      </c>
      <c r="E95" s="2">
        <f t="shared" si="21"/>
        <v>71843.94</v>
      </c>
      <c r="F95" s="2">
        <f t="shared" si="27"/>
        <v>11343.78</v>
      </c>
      <c r="G95" s="62">
        <f t="shared" si="28"/>
        <v>960.48000000000013</v>
      </c>
      <c r="H95">
        <f t="shared" si="29"/>
        <v>6239.0790000000006</v>
      </c>
      <c r="I95">
        <f t="shared" si="30"/>
        <v>3117.5190000000002</v>
      </c>
      <c r="J95">
        <f t="shared" si="31"/>
        <v>8507.8349999999991</v>
      </c>
      <c r="L95" s="2">
        <f t="shared" si="32"/>
        <v>155614.014</v>
      </c>
      <c r="M95">
        <f t="shared" si="22"/>
        <v>2921.0233499999999</v>
      </c>
      <c r="N95">
        <f t="shared" si="23"/>
        <v>992.58075000000008</v>
      </c>
      <c r="O95">
        <f t="shared" si="33"/>
        <v>1725.4479939999999</v>
      </c>
      <c r="P95">
        <f t="shared" si="24"/>
        <v>595.54845</v>
      </c>
      <c r="Q95">
        <f t="shared" si="25"/>
        <v>306.28206</v>
      </c>
      <c r="R95">
        <f t="shared" si="26"/>
        <v>567.18900000000008</v>
      </c>
    </row>
    <row r="96" spans="1:18" x14ac:dyDescent="0.2">
      <c r="A96">
        <f t="shared" si="34"/>
        <v>74</v>
      </c>
      <c r="B96" s="2">
        <v>113175</v>
      </c>
      <c r="C96" s="3" t="s">
        <v>11</v>
      </c>
      <c r="D96">
        <v>6</v>
      </c>
      <c r="E96" s="2">
        <f t="shared" si="21"/>
        <v>143355</v>
      </c>
      <c r="F96" s="2">
        <f t="shared" si="27"/>
        <v>22635</v>
      </c>
      <c r="G96" s="62">
        <f t="shared" si="28"/>
        <v>960.48000000000013</v>
      </c>
      <c r="H96">
        <f t="shared" si="29"/>
        <v>12449.25</v>
      </c>
      <c r="I96">
        <f t="shared" si="30"/>
        <v>9327.6899999999987</v>
      </c>
      <c r="J96">
        <f t="shared" si="31"/>
        <v>22635</v>
      </c>
      <c r="L96" s="2">
        <f t="shared" si="32"/>
        <v>315209.73</v>
      </c>
      <c r="M96">
        <f t="shared" si="22"/>
        <v>5828.5124999999998</v>
      </c>
      <c r="N96">
        <f t="shared" si="23"/>
        <v>1980.5625000000002</v>
      </c>
      <c r="O96">
        <f t="shared" si="33"/>
        <v>3481.0008699999998</v>
      </c>
      <c r="P96">
        <f t="shared" si="24"/>
        <v>1188.3375000000001</v>
      </c>
      <c r="Q96">
        <f t="shared" si="25"/>
        <v>611.14499999999998</v>
      </c>
      <c r="R96">
        <f t="shared" si="26"/>
        <v>1131.75</v>
      </c>
    </row>
    <row r="97" spans="1:18" x14ac:dyDescent="0.2">
      <c r="A97">
        <f t="shared" si="34"/>
        <v>75</v>
      </c>
      <c r="B97" s="2">
        <v>46554.899999999994</v>
      </c>
      <c r="C97" s="3" t="s">
        <v>9</v>
      </c>
      <c r="D97">
        <v>6</v>
      </c>
      <c r="E97" s="2">
        <f t="shared" si="21"/>
        <v>58969.539999999994</v>
      </c>
      <c r="F97" s="2">
        <f t="shared" si="27"/>
        <v>9310.9799999999977</v>
      </c>
      <c r="G97" s="62">
        <f t="shared" si="28"/>
        <v>960.48000000000013</v>
      </c>
      <c r="H97">
        <f t="shared" si="29"/>
        <v>5121.0389999999998</v>
      </c>
      <c r="I97">
        <f t="shared" si="30"/>
        <v>1999.4789999999994</v>
      </c>
      <c r="J97">
        <f t="shared" si="31"/>
        <v>6983.2349999999988</v>
      </c>
      <c r="L97" s="2">
        <f t="shared" si="32"/>
        <v>127900.17399999998</v>
      </c>
      <c r="M97">
        <f t="shared" si="22"/>
        <v>2397.5773499999996</v>
      </c>
      <c r="N97">
        <f t="shared" si="23"/>
        <v>814.71074999999996</v>
      </c>
      <c r="O97">
        <f t="shared" si="33"/>
        <v>1420.5957539999999</v>
      </c>
      <c r="P97">
        <f t="shared" si="24"/>
        <v>488.82644999999997</v>
      </c>
      <c r="Q97">
        <f t="shared" si="25"/>
        <v>251.39645999999999</v>
      </c>
      <c r="R97">
        <f t="shared" si="26"/>
        <v>465.54899999999998</v>
      </c>
    </row>
    <row r="98" spans="1:18" x14ac:dyDescent="0.2">
      <c r="A98">
        <f t="shared" si="34"/>
        <v>76</v>
      </c>
      <c r="B98" s="2">
        <v>35907.9</v>
      </c>
      <c r="C98" s="3" t="s">
        <v>9</v>
      </c>
      <c r="D98">
        <v>6</v>
      </c>
      <c r="E98" s="2">
        <f t="shared" si="21"/>
        <v>45483.340000000004</v>
      </c>
      <c r="F98" s="2">
        <f t="shared" si="27"/>
        <v>7181.58</v>
      </c>
      <c r="G98" s="62">
        <f t="shared" si="28"/>
        <v>960.48000000000013</v>
      </c>
      <c r="H98">
        <f t="shared" si="29"/>
        <v>3949.8690000000001</v>
      </c>
      <c r="I98">
        <f t="shared" si="30"/>
        <v>828.30899999999974</v>
      </c>
      <c r="J98">
        <f t="shared" si="31"/>
        <v>5386.1850000000004</v>
      </c>
      <c r="L98" s="2">
        <f t="shared" si="32"/>
        <v>98869.354000000007</v>
      </c>
      <c r="M98">
        <f t="shared" si="22"/>
        <v>1849.25685</v>
      </c>
      <c r="N98">
        <f t="shared" si="23"/>
        <v>628.38825000000008</v>
      </c>
      <c r="O98">
        <f t="shared" si="33"/>
        <v>1101.2567340000001</v>
      </c>
      <c r="P98">
        <f t="shared" si="24"/>
        <v>377.03295000000003</v>
      </c>
      <c r="Q98">
        <f t="shared" si="25"/>
        <v>193.90266000000003</v>
      </c>
      <c r="R98">
        <f t="shared" si="26"/>
        <v>359.07900000000001</v>
      </c>
    </row>
    <row r="99" spans="1:18" x14ac:dyDescent="0.2">
      <c r="A99">
        <f t="shared" si="34"/>
        <v>77</v>
      </c>
      <c r="B99" s="2">
        <v>40408.800000000003</v>
      </c>
      <c r="C99" s="3" t="s">
        <v>9</v>
      </c>
      <c r="D99">
        <v>5</v>
      </c>
      <c r="E99" s="2">
        <f t="shared" si="21"/>
        <v>51184.480000000003</v>
      </c>
      <c r="F99" s="2">
        <f t="shared" si="27"/>
        <v>6734.8</v>
      </c>
      <c r="G99" s="62">
        <f t="shared" si="28"/>
        <v>960.48000000000013</v>
      </c>
      <c r="H99">
        <f t="shared" si="29"/>
        <v>4444.9680000000008</v>
      </c>
      <c r="I99">
        <f t="shared" si="30"/>
        <v>1323.4080000000004</v>
      </c>
      <c r="J99">
        <f t="shared" si="31"/>
        <v>6061.3200000000006</v>
      </c>
      <c r="L99" s="2">
        <f t="shared" si="32"/>
        <v>109794.848</v>
      </c>
      <c r="M99">
        <f t="shared" si="22"/>
        <v>2081.0531999999998</v>
      </c>
      <c r="N99">
        <f t="shared" si="23"/>
        <v>707.15400000000011</v>
      </c>
      <c r="O99">
        <f t="shared" si="33"/>
        <v>1221.4371680000002</v>
      </c>
      <c r="P99">
        <f t="shared" si="24"/>
        <v>424.29240000000004</v>
      </c>
      <c r="Q99">
        <f t="shared" si="25"/>
        <v>218.20752000000002</v>
      </c>
      <c r="R99">
        <f t="shared" si="26"/>
        <v>404.08800000000002</v>
      </c>
    </row>
    <row r="100" spans="1:18" x14ac:dyDescent="0.2">
      <c r="A100">
        <f t="shared" si="34"/>
        <v>78</v>
      </c>
      <c r="B100" s="2">
        <v>35822.1</v>
      </c>
      <c r="C100" s="3" t="s">
        <v>9</v>
      </c>
      <c r="D100">
        <v>5</v>
      </c>
      <c r="E100" s="2">
        <f t="shared" si="21"/>
        <v>45374.659999999996</v>
      </c>
      <c r="F100" s="2">
        <f t="shared" si="27"/>
        <v>5970.3499999999995</v>
      </c>
      <c r="G100" s="62">
        <f t="shared" si="28"/>
        <v>960.48000000000013</v>
      </c>
      <c r="H100">
        <f t="shared" si="29"/>
        <v>3940.431</v>
      </c>
      <c r="I100">
        <f t="shared" si="30"/>
        <v>818.87099999999964</v>
      </c>
      <c r="J100">
        <f t="shared" si="31"/>
        <v>5373.3149999999996</v>
      </c>
      <c r="L100" s="2">
        <f t="shared" si="32"/>
        <v>97441.335999999996</v>
      </c>
      <c r="M100">
        <f t="shared" si="22"/>
        <v>1844.8381499999998</v>
      </c>
      <c r="N100">
        <f t="shared" si="23"/>
        <v>626.88675000000001</v>
      </c>
      <c r="O100">
        <f t="shared" si="33"/>
        <v>1085.548536</v>
      </c>
      <c r="P100">
        <f t="shared" si="24"/>
        <v>376.13204999999999</v>
      </c>
      <c r="Q100">
        <f t="shared" si="25"/>
        <v>193.43934000000002</v>
      </c>
      <c r="R100">
        <f t="shared" si="26"/>
        <v>358.221</v>
      </c>
    </row>
    <row r="101" spans="1:18" x14ac:dyDescent="0.2">
      <c r="A101">
        <f t="shared" si="34"/>
        <v>79</v>
      </c>
      <c r="B101" s="2">
        <v>97877.4</v>
      </c>
      <c r="C101" s="3" t="s">
        <v>11</v>
      </c>
      <c r="D101">
        <v>27</v>
      </c>
      <c r="E101" s="2">
        <f t="shared" si="21"/>
        <v>123978.04</v>
      </c>
      <c r="F101" s="2">
        <f t="shared" si="27"/>
        <v>88089.66</v>
      </c>
      <c r="G101" s="62">
        <f t="shared" si="28"/>
        <v>960.48000000000013</v>
      </c>
      <c r="H101">
        <f t="shared" si="29"/>
        <v>10766.513999999999</v>
      </c>
      <c r="I101">
        <f t="shared" si="30"/>
        <v>7644.9539999999988</v>
      </c>
      <c r="J101">
        <f t="shared" si="31"/>
        <v>19575.48</v>
      </c>
      <c r="L101" s="2">
        <f t="shared" si="32"/>
        <v>341247.57399999996</v>
      </c>
      <c r="M101">
        <f t="shared" si="22"/>
        <v>5040.686099999999</v>
      </c>
      <c r="N101">
        <f t="shared" si="23"/>
        <v>1712.8545000000001</v>
      </c>
      <c r="O101">
        <f t="shared" si="33"/>
        <v>3767.4171539999993</v>
      </c>
      <c r="P101">
        <f t="shared" si="24"/>
        <v>1027.7127</v>
      </c>
      <c r="Q101">
        <f t="shared" si="25"/>
        <v>528.53796</v>
      </c>
      <c r="R101">
        <f t="shared" si="26"/>
        <v>978.774</v>
      </c>
    </row>
    <row r="102" spans="1:18" x14ac:dyDescent="0.2">
      <c r="A102">
        <f t="shared" si="34"/>
        <v>80</v>
      </c>
      <c r="B102" s="2">
        <v>39196.5</v>
      </c>
      <c r="C102" s="3" t="s">
        <v>7</v>
      </c>
      <c r="D102">
        <v>5</v>
      </c>
      <c r="E102" s="2">
        <f t="shared" si="21"/>
        <v>49648.9</v>
      </c>
      <c r="F102" s="2">
        <f t="shared" si="27"/>
        <v>6532.75</v>
      </c>
      <c r="G102" s="62">
        <f t="shared" si="28"/>
        <v>960.48000000000013</v>
      </c>
      <c r="H102">
        <f t="shared" si="29"/>
        <v>4311.6149999999998</v>
      </c>
      <c r="I102">
        <f t="shared" si="30"/>
        <v>1190.0549999999994</v>
      </c>
      <c r="J102">
        <f t="shared" si="31"/>
        <v>3919.65</v>
      </c>
      <c r="L102" s="2">
        <f t="shared" si="32"/>
        <v>104569.89499999999</v>
      </c>
      <c r="M102">
        <f t="shared" si="22"/>
        <v>2018.6197499999998</v>
      </c>
      <c r="N102">
        <f t="shared" si="23"/>
        <v>685.93875000000003</v>
      </c>
      <c r="O102">
        <f t="shared" si="33"/>
        <v>1163.962685</v>
      </c>
      <c r="P102">
        <f t="shared" si="24"/>
        <v>411.56325000000004</v>
      </c>
      <c r="Q102">
        <f t="shared" si="25"/>
        <v>211.6611</v>
      </c>
      <c r="R102">
        <f t="shared" si="26"/>
        <v>391.96500000000003</v>
      </c>
    </row>
    <row r="103" spans="1:18" x14ac:dyDescent="0.2">
      <c r="A103">
        <f t="shared" si="34"/>
        <v>81</v>
      </c>
      <c r="B103" s="2">
        <v>37470.9</v>
      </c>
      <c r="C103" s="3" t="s">
        <v>9</v>
      </c>
      <c r="D103">
        <v>5</v>
      </c>
      <c r="E103" s="2">
        <f t="shared" si="21"/>
        <v>47463.14</v>
      </c>
      <c r="F103" s="2">
        <f t="shared" si="27"/>
        <v>6245.15</v>
      </c>
      <c r="G103" s="62">
        <f t="shared" si="28"/>
        <v>960.48000000000013</v>
      </c>
      <c r="H103">
        <f t="shared" si="29"/>
        <v>4121.799</v>
      </c>
      <c r="I103">
        <f t="shared" si="30"/>
        <v>1000.2389999999996</v>
      </c>
      <c r="J103">
        <f t="shared" si="31"/>
        <v>5620.6350000000002</v>
      </c>
      <c r="L103" s="2">
        <f t="shared" si="32"/>
        <v>101882.10399999999</v>
      </c>
      <c r="M103">
        <f t="shared" si="22"/>
        <v>1929.75135</v>
      </c>
      <c r="N103">
        <f t="shared" si="23"/>
        <v>655.74075000000005</v>
      </c>
      <c r="O103">
        <f t="shared" si="33"/>
        <v>1134.396984</v>
      </c>
      <c r="P103">
        <f t="shared" si="24"/>
        <v>393.44445000000002</v>
      </c>
      <c r="Q103">
        <f t="shared" si="25"/>
        <v>202.34286000000003</v>
      </c>
      <c r="R103">
        <f t="shared" si="26"/>
        <v>374.709</v>
      </c>
    </row>
    <row r="104" spans="1:18" x14ac:dyDescent="0.2">
      <c r="A104">
        <f t="shared" si="34"/>
        <v>82</v>
      </c>
      <c r="B104" s="2">
        <v>36563.1</v>
      </c>
      <c r="C104" s="3" t="s">
        <v>7</v>
      </c>
      <c r="D104">
        <v>5</v>
      </c>
      <c r="E104" s="2">
        <f t="shared" si="21"/>
        <v>46313.259999999995</v>
      </c>
      <c r="F104" s="2">
        <f t="shared" si="27"/>
        <v>6093.85</v>
      </c>
      <c r="G104" s="62">
        <f t="shared" si="28"/>
        <v>960.48000000000013</v>
      </c>
      <c r="H104">
        <f t="shared" si="29"/>
        <v>4021.9409999999998</v>
      </c>
      <c r="I104">
        <f t="shared" si="30"/>
        <v>900.3809999999994</v>
      </c>
      <c r="J104">
        <f t="shared" si="31"/>
        <v>3656.31</v>
      </c>
      <c r="L104" s="2">
        <f t="shared" si="32"/>
        <v>97608.940999999992</v>
      </c>
      <c r="M104">
        <f t="shared" si="22"/>
        <v>1882.9996499999997</v>
      </c>
      <c r="N104">
        <f t="shared" si="23"/>
        <v>639.85424999999998</v>
      </c>
      <c r="O104">
        <f t="shared" si="33"/>
        <v>1087.3921909999999</v>
      </c>
      <c r="P104">
        <f t="shared" si="24"/>
        <v>383.91255000000001</v>
      </c>
      <c r="Q104">
        <f t="shared" si="25"/>
        <v>197.44074000000001</v>
      </c>
      <c r="R104">
        <f t="shared" si="26"/>
        <v>365.63099999999997</v>
      </c>
    </row>
    <row r="105" spans="1:18" x14ac:dyDescent="0.2">
      <c r="A105">
        <f t="shared" si="34"/>
        <v>83</v>
      </c>
      <c r="B105" s="2">
        <v>37499.1</v>
      </c>
      <c r="C105" s="3" t="s">
        <v>9</v>
      </c>
      <c r="D105">
        <v>5</v>
      </c>
      <c r="E105" s="2">
        <f t="shared" si="21"/>
        <v>47498.86</v>
      </c>
      <c r="F105" s="2">
        <f t="shared" si="27"/>
        <v>6249.85</v>
      </c>
      <c r="G105" s="62">
        <f t="shared" si="28"/>
        <v>960.48000000000013</v>
      </c>
      <c r="H105">
        <f t="shared" si="29"/>
        <v>4124.9009999999998</v>
      </c>
      <c r="I105">
        <f t="shared" si="30"/>
        <v>1003.3409999999994</v>
      </c>
      <c r="J105">
        <f t="shared" si="31"/>
        <v>5624.8649999999998</v>
      </c>
      <c r="L105" s="2">
        <f t="shared" si="32"/>
        <v>101958.056</v>
      </c>
      <c r="M105">
        <f t="shared" si="22"/>
        <v>1931.2036499999999</v>
      </c>
      <c r="N105">
        <f t="shared" si="23"/>
        <v>656.23425000000009</v>
      </c>
      <c r="O105">
        <f t="shared" si="33"/>
        <v>1135.232456</v>
      </c>
      <c r="P105">
        <f t="shared" si="24"/>
        <v>393.74054999999998</v>
      </c>
      <c r="Q105">
        <f t="shared" si="25"/>
        <v>202.49513999999999</v>
      </c>
      <c r="R105">
        <f t="shared" si="26"/>
        <v>374.99099999999999</v>
      </c>
    </row>
    <row r="106" spans="1:18" x14ac:dyDescent="0.2">
      <c r="A106">
        <f t="shared" si="34"/>
        <v>84</v>
      </c>
      <c r="B106" s="2">
        <v>62172.899999999994</v>
      </c>
      <c r="C106" s="3" t="s">
        <v>11</v>
      </c>
      <c r="D106">
        <v>5</v>
      </c>
      <c r="E106" s="2">
        <f t="shared" si="21"/>
        <v>78752.34</v>
      </c>
      <c r="F106" s="2">
        <f t="shared" si="27"/>
        <v>10362.15</v>
      </c>
      <c r="G106" s="62">
        <f t="shared" si="28"/>
        <v>960.48000000000013</v>
      </c>
      <c r="H106">
        <f t="shared" si="29"/>
        <v>6839.0189999999993</v>
      </c>
      <c r="I106">
        <f t="shared" si="30"/>
        <v>3717.4589999999989</v>
      </c>
      <c r="J106">
        <f t="shared" si="31"/>
        <v>12434.58</v>
      </c>
      <c r="L106" s="2">
        <f t="shared" si="32"/>
        <v>171521.46899999998</v>
      </c>
      <c r="M106">
        <f t="shared" si="22"/>
        <v>3201.9043499999993</v>
      </c>
      <c r="N106">
        <f t="shared" si="23"/>
        <v>1088.02575</v>
      </c>
      <c r="O106">
        <f t="shared" si="33"/>
        <v>1900.429999</v>
      </c>
      <c r="P106">
        <f t="shared" si="24"/>
        <v>652.81544999999994</v>
      </c>
      <c r="Q106">
        <f t="shared" si="25"/>
        <v>335.73365999999999</v>
      </c>
      <c r="R106">
        <f t="shared" si="26"/>
        <v>621.72899999999993</v>
      </c>
    </row>
    <row r="107" spans="1:18" x14ac:dyDescent="0.2">
      <c r="A107">
        <f t="shared" si="34"/>
        <v>85</v>
      </c>
      <c r="B107" s="2">
        <v>43496.4</v>
      </c>
      <c r="C107" s="3" t="s">
        <v>9</v>
      </c>
      <c r="D107">
        <v>5</v>
      </c>
      <c r="E107" s="2">
        <f t="shared" si="21"/>
        <v>55095.44</v>
      </c>
      <c r="F107" s="2">
        <f t="shared" si="27"/>
        <v>7249.4000000000005</v>
      </c>
      <c r="G107" s="62">
        <f t="shared" si="28"/>
        <v>960.48000000000013</v>
      </c>
      <c r="H107">
        <f t="shared" si="29"/>
        <v>4784.6040000000003</v>
      </c>
      <c r="I107">
        <f t="shared" si="30"/>
        <v>1663.0439999999999</v>
      </c>
      <c r="J107">
        <f t="shared" si="31"/>
        <v>6524.46</v>
      </c>
      <c r="L107" s="2">
        <f t="shared" si="32"/>
        <v>118110.784</v>
      </c>
      <c r="M107">
        <f t="shared" si="22"/>
        <v>2240.0646000000002</v>
      </c>
      <c r="N107">
        <f t="shared" si="23"/>
        <v>761.18700000000013</v>
      </c>
      <c r="O107">
        <f t="shared" si="33"/>
        <v>1312.912464</v>
      </c>
      <c r="P107">
        <f t="shared" si="24"/>
        <v>456.71220000000005</v>
      </c>
      <c r="Q107">
        <f t="shared" si="25"/>
        <v>234.88056000000003</v>
      </c>
      <c r="R107">
        <f t="shared" si="26"/>
        <v>434.964</v>
      </c>
    </row>
    <row r="108" spans="1:18" x14ac:dyDescent="0.2">
      <c r="A108">
        <f t="shared" si="34"/>
        <v>86</v>
      </c>
      <c r="B108" s="2">
        <v>34082.399999999994</v>
      </c>
      <c r="C108" s="3" t="s">
        <v>9</v>
      </c>
      <c r="D108">
        <v>5</v>
      </c>
      <c r="E108" s="2">
        <f t="shared" si="21"/>
        <v>43171.039999999994</v>
      </c>
      <c r="F108" s="2">
        <f t="shared" si="27"/>
        <v>5680.3999999999987</v>
      </c>
      <c r="G108" s="62">
        <f t="shared" si="28"/>
        <v>960.48000000000013</v>
      </c>
      <c r="H108">
        <f t="shared" si="29"/>
        <v>3749.0639999999994</v>
      </c>
      <c r="I108">
        <f t="shared" si="30"/>
        <v>627.503999999999</v>
      </c>
      <c r="J108">
        <f t="shared" si="31"/>
        <v>5112.3599999999988</v>
      </c>
      <c r="L108" s="2">
        <f t="shared" si="32"/>
        <v>92755.743999999977</v>
      </c>
      <c r="M108">
        <f t="shared" si="22"/>
        <v>1755.2435999999996</v>
      </c>
      <c r="N108">
        <f t="shared" si="23"/>
        <v>596.44200000000001</v>
      </c>
      <c r="O108">
        <f t="shared" si="33"/>
        <v>1034.0070239999998</v>
      </c>
      <c r="P108">
        <f t="shared" si="24"/>
        <v>357.86519999999996</v>
      </c>
      <c r="Q108">
        <f t="shared" si="25"/>
        <v>184.04495999999997</v>
      </c>
      <c r="R108">
        <f t="shared" si="26"/>
        <v>340.82399999999996</v>
      </c>
    </row>
    <row r="109" spans="1:18" x14ac:dyDescent="0.2">
      <c r="A109">
        <f t="shared" si="34"/>
        <v>87</v>
      </c>
      <c r="B109" s="2">
        <v>34384.200000000004</v>
      </c>
      <c r="C109" s="3" t="s">
        <v>9</v>
      </c>
      <c r="D109">
        <v>5</v>
      </c>
      <c r="E109" s="2">
        <f t="shared" si="21"/>
        <v>43553.320000000007</v>
      </c>
      <c r="F109" s="2">
        <f t="shared" si="27"/>
        <v>5730.7000000000007</v>
      </c>
      <c r="G109" s="62">
        <f t="shared" si="28"/>
        <v>960.48000000000013</v>
      </c>
      <c r="H109">
        <f t="shared" si="29"/>
        <v>3782.2620000000006</v>
      </c>
      <c r="I109">
        <f t="shared" si="30"/>
        <v>660.70200000000023</v>
      </c>
      <c r="J109">
        <f t="shared" si="31"/>
        <v>5157.63</v>
      </c>
      <c r="L109" s="2">
        <f t="shared" si="32"/>
        <v>93568.592000000019</v>
      </c>
      <c r="M109">
        <f t="shared" si="22"/>
        <v>1770.7863000000002</v>
      </c>
      <c r="N109">
        <f t="shared" si="23"/>
        <v>601.72350000000017</v>
      </c>
      <c r="O109">
        <f t="shared" si="33"/>
        <v>1042.9483520000003</v>
      </c>
      <c r="P109">
        <f t="shared" si="24"/>
        <v>361.03410000000008</v>
      </c>
      <c r="Q109">
        <f t="shared" si="25"/>
        <v>185.67468000000002</v>
      </c>
      <c r="R109">
        <f t="shared" si="26"/>
        <v>343.84200000000004</v>
      </c>
    </row>
    <row r="110" spans="1:18" x14ac:dyDescent="0.2">
      <c r="A110">
        <f t="shared" si="34"/>
        <v>88</v>
      </c>
      <c r="B110" s="2">
        <v>29784.9</v>
      </c>
      <c r="C110" s="3" t="s">
        <v>8</v>
      </c>
      <c r="D110">
        <v>5</v>
      </c>
      <c r="E110" s="2">
        <f t="shared" si="21"/>
        <v>37727.54</v>
      </c>
      <c r="F110" s="2">
        <f t="shared" si="27"/>
        <v>4964.1500000000005</v>
      </c>
      <c r="G110" s="62">
        <f t="shared" si="28"/>
        <v>960.48000000000013</v>
      </c>
      <c r="H110">
        <f t="shared" si="29"/>
        <v>3276.3390000000004</v>
      </c>
      <c r="I110">
        <f t="shared" si="30"/>
        <v>154.779</v>
      </c>
      <c r="J110">
        <f t="shared" si="31"/>
        <v>2978.4900000000002</v>
      </c>
      <c r="L110" s="2">
        <f t="shared" si="32"/>
        <v>79691.899000000005</v>
      </c>
      <c r="M110">
        <f t="shared" si="22"/>
        <v>1533.9223500000001</v>
      </c>
      <c r="N110">
        <f t="shared" si="23"/>
        <v>521.23575000000005</v>
      </c>
      <c r="O110">
        <f t="shared" si="33"/>
        <v>890.30472900000007</v>
      </c>
      <c r="P110">
        <f t="shared" si="24"/>
        <v>312.74145000000004</v>
      </c>
      <c r="Q110">
        <f t="shared" si="25"/>
        <v>160.83846000000003</v>
      </c>
      <c r="R110">
        <f t="shared" si="26"/>
        <v>297.84900000000005</v>
      </c>
    </row>
    <row r="111" spans="1:18" x14ac:dyDescent="0.2">
      <c r="A111">
        <f t="shared" si="34"/>
        <v>89</v>
      </c>
      <c r="B111" s="2">
        <v>36123.599999999999</v>
      </c>
      <c r="C111" s="3" t="s">
        <v>9</v>
      </c>
      <c r="D111">
        <v>5</v>
      </c>
      <c r="E111" s="2">
        <f t="shared" si="21"/>
        <v>45756.56</v>
      </c>
      <c r="F111" s="2">
        <f t="shared" si="27"/>
        <v>6020.5999999999995</v>
      </c>
      <c r="G111" s="62">
        <f t="shared" si="28"/>
        <v>960.48000000000013</v>
      </c>
      <c r="H111">
        <f t="shared" si="29"/>
        <v>3973.596</v>
      </c>
      <c r="I111">
        <f t="shared" si="30"/>
        <v>852.0359999999996</v>
      </c>
      <c r="J111">
        <f t="shared" si="31"/>
        <v>5418.54</v>
      </c>
      <c r="L111" s="2">
        <f t="shared" si="32"/>
        <v>98253.376000000004</v>
      </c>
      <c r="M111">
        <f t="shared" si="22"/>
        <v>1860.3653999999999</v>
      </c>
      <c r="N111">
        <f t="shared" si="23"/>
        <v>632.16300000000001</v>
      </c>
      <c r="O111">
        <f t="shared" si="33"/>
        <v>1094.4809760000001</v>
      </c>
      <c r="P111">
        <f t="shared" si="24"/>
        <v>379.2978</v>
      </c>
      <c r="Q111">
        <f t="shared" si="25"/>
        <v>195.06744</v>
      </c>
      <c r="R111">
        <f t="shared" si="26"/>
        <v>361.23599999999999</v>
      </c>
    </row>
    <row r="112" spans="1:18" x14ac:dyDescent="0.2">
      <c r="A112">
        <f t="shared" si="34"/>
        <v>90</v>
      </c>
      <c r="B112" s="2">
        <v>35751</v>
      </c>
      <c r="C112" s="3" t="s">
        <v>9</v>
      </c>
      <c r="D112">
        <v>5</v>
      </c>
      <c r="E112" s="2">
        <f t="shared" si="21"/>
        <v>45284.6</v>
      </c>
      <c r="F112" s="2">
        <f t="shared" si="27"/>
        <v>5958.5</v>
      </c>
      <c r="G112" s="62">
        <f t="shared" si="28"/>
        <v>960.48000000000013</v>
      </c>
      <c r="H112">
        <f t="shared" si="29"/>
        <v>3932.61</v>
      </c>
      <c r="I112">
        <f t="shared" si="30"/>
        <v>811.04999999999973</v>
      </c>
      <c r="J112">
        <f t="shared" si="31"/>
        <v>5362.65</v>
      </c>
      <c r="L112" s="2">
        <f t="shared" si="32"/>
        <v>97249.84</v>
      </c>
      <c r="M112">
        <f t="shared" si="22"/>
        <v>1841.1764999999998</v>
      </c>
      <c r="N112">
        <f t="shared" si="23"/>
        <v>625.64250000000004</v>
      </c>
      <c r="O112">
        <f t="shared" si="33"/>
        <v>1083.44208</v>
      </c>
      <c r="P112">
        <f t="shared" si="24"/>
        <v>375.38550000000004</v>
      </c>
      <c r="Q112">
        <f t="shared" si="25"/>
        <v>193.05540000000002</v>
      </c>
      <c r="R112">
        <f t="shared" si="26"/>
        <v>357.51</v>
      </c>
    </row>
    <row r="113" spans="1:18" x14ac:dyDescent="0.2">
      <c r="A113">
        <f t="shared" si="34"/>
        <v>91</v>
      </c>
      <c r="B113" s="2">
        <v>34562.699999999997</v>
      </c>
      <c r="C113" s="3" t="s">
        <v>9</v>
      </c>
      <c r="D113">
        <v>4</v>
      </c>
      <c r="E113" s="2">
        <f t="shared" si="21"/>
        <v>43779.42</v>
      </c>
      <c r="F113" s="2">
        <f t="shared" si="27"/>
        <v>14977.169999999998</v>
      </c>
      <c r="G113" s="62">
        <f t="shared" si="28"/>
        <v>960.48000000000013</v>
      </c>
      <c r="H113">
        <f t="shared" si="29"/>
        <v>3801.8969999999995</v>
      </c>
      <c r="I113">
        <f t="shared" si="30"/>
        <v>680.33699999999908</v>
      </c>
      <c r="J113">
        <f t="shared" si="31"/>
        <v>5184.4049999999997</v>
      </c>
      <c r="L113" s="2">
        <f t="shared" si="32"/>
        <v>103266.07199999999</v>
      </c>
      <c r="M113">
        <f t="shared" si="22"/>
        <v>1779.9790499999997</v>
      </c>
      <c r="N113">
        <f t="shared" si="23"/>
        <v>604.84725000000003</v>
      </c>
      <c r="O113">
        <f t="shared" si="33"/>
        <v>1149.6206319999999</v>
      </c>
      <c r="P113">
        <f t="shared" si="24"/>
        <v>362.90834999999998</v>
      </c>
      <c r="Q113">
        <f t="shared" si="25"/>
        <v>186.63857999999999</v>
      </c>
      <c r="R113">
        <f t="shared" si="26"/>
        <v>345.62699999999995</v>
      </c>
    </row>
    <row r="114" spans="1:18" x14ac:dyDescent="0.2">
      <c r="A114">
        <f t="shared" si="34"/>
        <v>92</v>
      </c>
      <c r="B114" s="2">
        <v>34861.5</v>
      </c>
      <c r="C114" s="3" t="s">
        <v>9</v>
      </c>
      <c r="D114">
        <v>5</v>
      </c>
      <c r="E114" s="2">
        <f t="shared" si="21"/>
        <v>44157.9</v>
      </c>
      <c r="F114" s="2">
        <f t="shared" si="27"/>
        <v>5810.25</v>
      </c>
      <c r="G114" s="62">
        <f t="shared" si="28"/>
        <v>960.48000000000013</v>
      </c>
      <c r="H114">
        <f t="shared" si="29"/>
        <v>3834.7649999999999</v>
      </c>
      <c r="I114">
        <f t="shared" si="30"/>
        <v>713.20499999999947</v>
      </c>
      <c r="J114">
        <f t="shared" si="31"/>
        <v>5229.2249999999995</v>
      </c>
      <c r="L114" s="2">
        <f t="shared" si="32"/>
        <v>94854.12</v>
      </c>
      <c r="M114">
        <f t="shared" si="22"/>
        <v>1795.36725</v>
      </c>
      <c r="N114">
        <f t="shared" si="23"/>
        <v>610.07625000000007</v>
      </c>
      <c r="O114">
        <f t="shared" si="33"/>
        <v>1057.08916</v>
      </c>
      <c r="P114">
        <f t="shared" si="24"/>
        <v>366.04575</v>
      </c>
      <c r="Q114">
        <f t="shared" si="25"/>
        <v>188.25210000000001</v>
      </c>
      <c r="R114">
        <f t="shared" si="26"/>
        <v>348.61500000000001</v>
      </c>
    </row>
    <row r="115" spans="1:18" x14ac:dyDescent="0.2">
      <c r="A115">
        <f t="shared" si="34"/>
        <v>93</v>
      </c>
      <c r="B115" s="2">
        <v>31222.799999999999</v>
      </c>
      <c r="C115" s="3" t="s">
        <v>8</v>
      </c>
      <c r="D115">
        <v>4</v>
      </c>
      <c r="E115" s="2">
        <f t="shared" si="21"/>
        <v>39548.879999999997</v>
      </c>
      <c r="F115" s="2">
        <f t="shared" si="27"/>
        <v>13529.88</v>
      </c>
      <c r="G115" s="62">
        <f t="shared" si="28"/>
        <v>960.48000000000013</v>
      </c>
      <c r="H115">
        <f t="shared" si="29"/>
        <v>3434.5079999999998</v>
      </c>
      <c r="I115">
        <f t="shared" si="30"/>
        <v>312.94799999999941</v>
      </c>
      <c r="J115">
        <f t="shared" si="31"/>
        <v>3122.28</v>
      </c>
      <c r="L115" s="2">
        <f t="shared" si="32"/>
        <v>91818.827999999994</v>
      </c>
      <c r="M115">
        <f t="shared" si="22"/>
        <v>1607.9741999999999</v>
      </c>
      <c r="N115">
        <f t="shared" si="23"/>
        <v>546.399</v>
      </c>
      <c r="O115">
        <f t="shared" si="33"/>
        <v>1023.7009479999999</v>
      </c>
      <c r="P115">
        <f t="shared" si="24"/>
        <v>327.83940000000001</v>
      </c>
      <c r="Q115">
        <f t="shared" si="25"/>
        <v>168.60312000000002</v>
      </c>
      <c r="R115">
        <f t="shared" si="26"/>
        <v>312.22800000000001</v>
      </c>
    </row>
    <row r="116" spans="1:18" x14ac:dyDescent="0.2">
      <c r="A116">
        <f t="shared" si="34"/>
        <v>94</v>
      </c>
      <c r="B116" s="2">
        <v>23433.3</v>
      </c>
      <c r="C116" s="3" t="s">
        <v>7</v>
      </c>
      <c r="D116">
        <v>4</v>
      </c>
      <c r="E116" s="2">
        <f t="shared" si="21"/>
        <v>29682.18</v>
      </c>
      <c r="F116" s="2">
        <f t="shared" si="27"/>
        <v>10154.43</v>
      </c>
      <c r="G116" s="62">
        <f t="shared" si="28"/>
        <v>960.48000000000013</v>
      </c>
      <c r="H116">
        <f t="shared" si="29"/>
        <v>2577.663</v>
      </c>
      <c r="I116">
        <f t="shared" si="30"/>
        <v>0</v>
      </c>
      <c r="J116">
        <f t="shared" si="31"/>
        <v>2343.33</v>
      </c>
      <c r="L116" s="2">
        <f t="shared" si="32"/>
        <v>69151.383000000002</v>
      </c>
      <c r="M116">
        <f t="shared" si="22"/>
        <v>1206.81495</v>
      </c>
      <c r="N116">
        <f t="shared" si="23"/>
        <v>410.08275000000003</v>
      </c>
      <c r="O116">
        <f t="shared" si="33"/>
        <v>774.35905300000002</v>
      </c>
      <c r="P116">
        <f t="shared" si="24"/>
        <v>246.04965000000001</v>
      </c>
      <c r="Q116">
        <f t="shared" si="25"/>
        <v>126.53982000000001</v>
      </c>
      <c r="R116">
        <f t="shared" si="26"/>
        <v>234.333</v>
      </c>
    </row>
    <row r="117" spans="1:18" x14ac:dyDescent="0.2">
      <c r="A117">
        <f t="shared" si="34"/>
        <v>95</v>
      </c>
      <c r="B117" s="2">
        <v>35051.700000000004</v>
      </c>
      <c r="C117" s="3" t="s">
        <v>8</v>
      </c>
      <c r="D117">
        <v>4</v>
      </c>
      <c r="E117" s="2">
        <f t="shared" si="21"/>
        <v>44398.820000000007</v>
      </c>
      <c r="F117" s="2">
        <f t="shared" si="27"/>
        <v>15189.070000000002</v>
      </c>
      <c r="G117" s="62">
        <f t="shared" si="28"/>
        <v>960.48000000000013</v>
      </c>
      <c r="H117">
        <f t="shared" si="29"/>
        <v>3855.6870000000004</v>
      </c>
      <c r="I117">
        <f t="shared" si="30"/>
        <v>734.12699999999995</v>
      </c>
      <c r="J117">
        <f t="shared" si="31"/>
        <v>3505.1700000000005</v>
      </c>
      <c r="L117" s="2">
        <f t="shared" si="32"/>
        <v>102960.92700000003</v>
      </c>
      <c r="M117">
        <f t="shared" si="22"/>
        <v>1805.1625500000002</v>
      </c>
      <c r="N117">
        <f t="shared" si="23"/>
        <v>613.40475000000015</v>
      </c>
      <c r="O117">
        <f t="shared" si="33"/>
        <v>1146.2640370000004</v>
      </c>
      <c r="P117">
        <f t="shared" si="24"/>
        <v>368.04285000000004</v>
      </c>
      <c r="Q117">
        <f t="shared" si="25"/>
        <v>189.27918000000003</v>
      </c>
      <c r="R117">
        <f t="shared" si="26"/>
        <v>350.51700000000005</v>
      </c>
    </row>
    <row r="118" spans="1:18" x14ac:dyDescent="0.2">
      <c r="A118">
        <f t="shared" si="34"/>
        <v>96</v>
      </c>
      <c r="B118" s="2">
        <v>175249.5</v>
      </c>
      <c r="C118" s="3" t="s">
        <v>13</v>
      </c>
      <c r="D118">
        <v>4</v>
      </c>
      <c r="E118" s="2">
        <f t="shared" si="21"/>
        <v>221982.7</v>
      </c>
      <c r="F118" s="2">
        <f t="shared" si="27"/>
        <v>87624.75</v>
      </c>
      <c r="G118" s="62">
        <f t="shared" si="28"/>
        <v>960.48000000000013</v>
      </c>
      <c r="H118">
        <f t="shared" si="29"/>
        <v>19277.445</v>
      </c>
      <c r="I118">
        <f t="shared" si="30"/>
        <v>16155.884999999998</v>
      </c>
      <c r="J118">
        <f t="shared" si="31"/>
        <v>52574.85</v>
      </c>
      <c r="L118" s="2">
        <f t="shared" si="32"/>
        <v>557669.72499999998</v>
      </c>
      <c r="M118">
        <f t="shared" si="22"/>
        <v>9025.3492499999993</v>
      </c>
      <c r="N118">
        <f t="shared" si="23"/>
        <v>3066.8662500000005</v>
      </c>
      <c r="O118">
        <f t="shared" si="33"/>
        <v>6148.0608149999989</v>
      </c>
      <c r="P118">
        <f t="shared" si="24"/>
        <v>1840.1197500000001</v>
      </c>
      <c r="Q118">
        <f t="shared" si="25"/>
        <v>946.34730000000002</v>
      </c>
      <c r="R118">
        <f t="shared" si="26"/>
        <v>1752.4950000000001</v>
      </c>
    </row>
    <row r="119" spans="1:18" x14ac:dyDescent="0.2">
      <c r="A119">
        <f t="shared" si="34"/>
        <v>97</v>
      </c>
      <c r="B119" s="2">
        <v>43620.3</v>
      </c>
      <c r="C119" s="3" t="s">
        <v>10</v>
      </c>
      <c r="D119">
        <v>4</v>
      </c>
      <c r="E119" s="2">
        <f t="shared" ref="E119:E150" si="35">B119+(B119/30)*8</f>
        <v>55252.380000000005</v>
      </c>
      <c r="F119" s="2">
        <f t="shared" si="27"/>
        <v>18902.13</v>
      </c>
      <c r="G119" s="62">
        <f t="shared" si="28"/>
        <v>960.48000000000013</v>
      </c>
      <c r="H119">
        <f t="shared" si="29"/>
        <v>4798.2330000000002</v>
      </c>
      <c r="I119">
        <f t="shared" si="30"/>
        <v>1676.6729999999998</v>
      </c>
      <c r="J119">
        <f t="shared" si="31"/>
        <v>6543.0450000000001</v>
      </c>
      <c r="L119" s="2">
        <f t="shared" si="32"/>
        <v>130076.56800000001</v>
      </c>
      <c r="M119">
        <f t="shared" ref="M119:M150" si="36">$C$4*B119</f>
        <v>2246.4454500000002</v>
      </c>
      <c r="N119">
        <f t="shared" ref="N119:N150" si="37">B119*$C$5</f>
        <v>763.35525000000007</v>
      </c>
      <c r="O119">
        <f t="shared" si="33"/>
        <v>1444.5360880000003</v>
      </c>
      <c r="P119">
        <f t="shared" ref="P119:P150" si="38">B119*$C$7</f>
        <v>458.01315000000005</v>
      </c>
      <c r="Q119">
        <f t="shared" ref="Q119:Q150" si="39">B119*0.0054</f>
        <v>235.54962000000003</v>
      </c>
      <c r="R119">
        <f t="shared" ref="R119:R150" si="40">B119*$C$9</f>
        <v>436.20300000000003</v>
      </c>
    </row>
    <row r="120" spans="1:18" x14ac:dyDescent="0.2">
      <c r="A120">
        <f t="shared" si="34"/>
        <v>98</v>
      </c>
      <c r="B120" s="2">
        <v>30905.100000000002</v>
      </c>
      <c r="C120" s="3" t="s">
        <v>8</v>
      </c>
      <c r="D120">
        <v>4</v>
      </c>
      <c r="E120" s="2">
        <f t="shared" si="35"/>
        <v>39146.460000000006</v>
      </c>
      <c r="F120" s="2">
        <f t="shared" si="27"/>
        <v>13392.210000000001</v>
      </c>
      <c r="G120" s="62">
        <f t="shared" si="28"/>
        <v>960.48000000000013</v>
      </c>
      <c r="H120">
        <f t="shared" si="29"/>
        <v>3399.5610000000001</v>
      </c>
      <c r="I120">
        <f t="shared" si="30"/>
        <v>278.00099999999975</v>
      </c>
      <c r="J120">
        <f t="shared" si="31"/>
        <v>3090.51</v>
      </c>
      <c r="L120" s="2">
        <f t="shared" si="32"/>
        <v>90894.321000000011</v>
      </c>
      <c r="M120">
        <f t="shared" si="36"/>
        <v>1591.61265</v>
      </c>
      <c r="N120">
        <f t="shared" si="37"/>
        <v>540.83925000000011</v>
      </c>
      <c r="O120">
        <f t="shared" si="33"/>
        <v>1013.531371</v>
      </c>
      <c r="P120">
        <f t="shared" si="38"/>
        <v>324.50355000000002</v>
      </c>
      <c r="Q120">
        <f t="shared" si="39"/>
        <v>166.88754000000003</v>
      </c>
      <c r="R120">
        <f t="shared" si="40"/>
        <v>309.05100000000004</v>
      </c>
    </row>
    <row r="121" spans="1:18" x14ac:dyDescent="0.2">
      <c r="A121">
        <f t="shared" si="34"/>
        <v>99</v>
      </c>
      <c r="B121" s="2">
        <v>41257.5</v>
      </c>
      <c r="C121" s="3" t="s">
        <v>8</v>
      </c>
      <c r="D121">
        <v>4</v>
      </c>
      <c r="E121" s="2">
        <f t="shared" si="35"/>
        <v>52259.5</v>
      </c>
      <c r="F121" s="2">
        <f t="shared" si="27"/>
        <v>17878.25</v>
      </c>
      <c r="G121" s="62">
        <f t="shared" si="28"/>
        <v>960.48000000000013</v>
      </c>
      <c r="H121">
        <f t="shared" si="29"/>
        <v>4538.3249999999998</v>
      </c>
      <c r="I121">
        <f t="shared" si="30"/>
        <v>1416.7649999999994</v>
      </c>
      <c r="J121">
        <f t="shared" si="31"/>
        <v>4125.75</v>
      </c>
      <c r="L121" s="2">
        <f t="shared" si="32"/>
        <v>121019.80499999999</v>
      </c>
      <c r="M121">
        <f t="shared" si="36"/>
        <v>2124.76125</v>
      </c>
      <c r="N121">
        <f t="shared" si="37"/>
        <v>722.00625000000002</v>
      </c>
      <c r="O121">
        <f t="shared" si="33"/>
        <v>1344.911695</v>
      </c>
      <c r="P121">
        <f t="shared" si="38"/>
        <v>433.20375000000001</v>
      </c>
      <c r="Q121">
        <f t="shared" si="39"/>
        <v>222.79050000000001</v>
      </c>
      <c r="R121">
        <f t="shared" si="40"/>
        <v>412.57499999999999</v>
      </c>
    </row>
    <row r="122" spans="1:18" x14ac:dyDescent="0.2">
      <c r="A122">
        <f t="shared" si="34"/>
        <v>100</v>
      </c>
      <c r="B122" s="2">
        <v>25557.899999999998</v>
      </c>
      <c r="C122" s="3" t="s">
        <v>8</v>
      </c>
      <c r="D122">
        <v>4</v>
      </c>
      <c r="E122" s="2">
        <f t="shared" si="35"/>
        <v>32373.339999999997</v>
      </c>
      <c r="F122" s="2">
        <f t="shared" si="27"/>
        <v>11075.09</v>
      </c>
      <c r="G122" s="62">
        <f t="shared" si="28"/>
        <v>960.48000000000013</v>
      </c>
      <c r="H122">
        <f t="shared" si="29"/>
        <v>2811.3689999999997</v>
      </c>
      <c r="I122">
        <f t="shared" si="30"/>
        <v>0</v>
      </c>
      <c r="J122">
        <f t="shared" si="31"/>
        <v>2555.79</v>
      </c>
      <c r="L122" s="2">
        <f t="shared" si="32"/>
        <v>75333.968999999983</v>
      </c>
      <c r="M122">
        <f t="shared" si="36"/>
        <v>1316.2318499999999</v>
      </c>
      <c r="N122">
        <f t="shared" si="37"/>
        <v>447.26325000000003</v>
      </c>
      <c r="O122">
        <f t="shared" si="33"/>
        <v>842.36749899999984</v>
      </c>
      <c r="P122">
        <f t="shared" si="38"/>
        <v>268.35795000000002</v>
      </c>
      <c r="Q122">
        <f t="shared" si="39"/>
        <v>138.01265999999998</v>
      </c>
      <c r="R122">
        <f t="shared" si="40"/>
        <v>255.57899999999998</v>
      </c>
    </row>
    <row r="123" spans="1:18" x14ac:dyDescent="0.2">
      <c r="A123">
        <f t="shared" si="34"/>
        <v>101</v>
      </c>
      <c r="B123" s="2">
        <v>76620.900000000009</v>
      </c>
      <c r="C123" s="3" t="s">
        <v>11</v>
      </c>
      <c r="D123">
        <v>4</v>
      </c>
      <c r="E123" s="2">
        <f t="shared" si="35"/>
        <v>97053.140000000014</v>
      </c>
      <c r="F123" s="2">
        <f t="shared" si="27"/>
        <v>33202.39</v>
      </c>
      <c r="G123" s="62">
        <f t="shared" si="28"/>
        <v>960.48000000000013</v>
      </c>
      <c r="H123">
        <f t="shared" si="29"/>
        <v>8428.2990000000009</v>
      </c>
      <c r="I123">
        <f t="shared" si="30"/>
        <v>5306.7390000000005</v>
      </c>
      <c r="J123">
        <f t="shared" si="31"/>
        <v>15324.180000000002</v>
      </c>
      <c r="L123" s="2">
        <f t="shared" si="32"/>
        <v>231589.38900000005</v>
      </c>
      <c r="M123">
        <f t="shared" si="36"/>
        <v>3945.9763500000004</v>
      </c>
      <c r="N123">
        <f t="shared" si="37"/>
        <v>1340.8657500000004</v>
      </c>
      <c r="O123">
        <f t="shared" si="33"/>
        <v>2561.1771190000004</v>
      </c>
      <c r="P123">
        <f t="shared" si="38"/>
        <v>804.51945000000012</v>
      </c>
      <c r="Q123">
        <f t="shared" si="39"/>
        <v>413.75286000000006</v>
      </c>
      <c r="R123">
        <f t="shared" si="40"/>
        <v>766.20900000000006</v>
      </c>
    </row>
    <row r="124" spans="1:18" x14ac:dyDescent="0.2">
      <c r="A124">
        <f t="shared" si="34"/>
        <v>102</v>
      </c>
      <c r="B124" s="2">
        <v>24669.3</v>
      </c>
      <c r="C124" s="3" t="s">
        <v>7</v>
      </c>
      <c r="D124">
        <v>4</v>
      </c>
      <c r="E124" s="2">
        <f t="shared" si="35"/>
        <v>31247.78</v>
      </c>
      <c r="F124" s="2">
        <f t="shared" si="27"/>
        <v>10690.029999999999</v>
      </c>
      <c r="G124" s="62">
        <f t="shared" si="28"/>
        <v>960.48000000000013</v>
      </c>
      <c r="H124">
        <f t="shared" si="29"/>
        <v>2713.623</v>
      </c>
      <c r="I124">
        <f t="shared" si="30"/>
        <v>0</v>
      </c>
      <c r="J124">
        <f t="shared" si="31"/>
        <v>2466.9300000000003</v>
      </c>
      <c r="L124" s="2">
        <f t="shared" si="32"/>
        <v>72748.143000000011</v>
      </c>
      <c r="M124">
        <f t="shared" si="36"/>
        <v>1270.4689499999999</v>
      </c>
      <c r="N124">
        <f t="shared" si="37"/>
        <v>431.71275000000003</v>
      </c>
      <c r="O124">
        <f t="shared" si="33"/>
        <v>813.9234130000001</v>
      </c>
      <c r="P124">
        <f t="shared" si="38"/>
        <v>259.02764999999999</v>
      </c>
      <c r="Q124">
        <f t="shared" si="39"/>
        <v>133.21422000000001</v>
      </c>
      <c r="R124">
        <f t="shared" si="40"/>
        <v>246.69300000000001</v>
      </c>
    </row>
    <row r="125" spans="1:18" x14ac:dyDescent="0.2">
      <c r="A125">
        <f t="shared" si="34"/>
        <v>103</v>
      </c>
      <c r="B125" s="2">
        <v>22976.400000000001</v>
      </c>
      <c r="C125" s="3" t="s">
        <v>6</v>
      </c>
      <c r="D125">
        <v>4</v>
      </c>
      <c r="E125" s="2">
        <f t="shared" si="35"/>
        <v>29103.440000000002</v>
      </c>
      <c r="F125" s="2">
        <f t="shared" si="27"/>
        <v>9956.44</v>
      </c>
      <c r="G125" s="62">
        <f t="shared" si="28"/>
        <v>960.48000000000013</v>
      </c>
      <c r="H125">
        <f t="shared" si="29"/>
        <v>2527.404</v>
      </c>
      <c r="I125">
        <f t="shared" si="30"/>
        <v>0</v>
      </c>
      <c r="J125">
        <f t="shared" si="31"/>
        <v>1148.8200000000002</v>
      </c>
      <c r="L125" s="2">
        <f t="shared" si="32"/>
        <v>66672.984000000011</v>
      </c>
      <c r="M125">
        <f t="shared" si="36"/>
        <v>1183.2846</v>
      </c>
      <c r="N125">
        <f t="shared" si="37"/>
        <v>402.08700000000005</v>
      </c>
      <c r="O125">
        <f t="shared" si="33"/>
        <v>747.09666400000015</v>
      </c>
      <c r="P125">
        <f t="shared" si="38"/>
        <v>241.25220000000002</v>
      </c>
      <c r="Q125">
        <f t="shared" si="39"/>
        <v>124.07256000000001</v>
      </c>
      <c r="R125">
        <f t="shared" si="40"/>
        <v>229.76400000000001</v>
      </c>
    </row>
    <row r="126" spans="1:18" x14ac:dyDescent="0.2">
      <c r="A126">
        <f t="shared" si="34"/>
        <v>104</v>
      </c>
      <c r="B126" s="2">
        <v>60152.399999999994</v>
      </c>
      <c r="C126" s="3" t="s">
        <v>12</v>
      </c>
      <c r="D126">
        <v>4</v>
      </c>
      <c r="E126" s="2">
        <f t="shared" si="35"/>
        <v>76193.039999999994</v>
      </c>
      <c r="F126" s="2">
        <f t="shared" si="27"/>
        <v>26066.039999999997</v>
      </c>
      <c r="G126" s="62">
        <f t="shared" si="28"/>
        <v>960.48000000000013</v>
      </c>
      <c r="H126">
        <f t="shared" si="29"/>
        <v>6616.7639999999992</v>
      </c>
      <c r="I126">
        <f t="shared" si="30"/>
        <v>3495.2039999999988</v>
      </c>
      <c r="J126">
        <f t="shared" si="31"/>
        <v>12030.48</v>
      </c>
      <c r="L126" s="2">
        <f t="shared" si="32"/>
        <v>182019.20400000003</v>
      </c>
      <c r="M126">
        <f t="shared" si="36"/>
        <v>3097.8485999999994</v>
      </c>
      <c r="N126">
        <f t="shared" si="37"/>
        <v>1052.6669999999999</v>
      </c>
      <c r="O126">
        <f t="shared" si="33"/>
        <v>2015.9050840000002</v>
      </c>
      <c r="P126">
        <f t="shared" si="38"/>
        <v>631.60019999999997</v>
      </c>
      <c r="Q126">
        <f t="shared" si="39"/>
        <v>324.82295999999997</v>
      </c>
      <c r="R126">
        <f t="shared" si="40"/>
        <v>601.524</v>
      </c>
    </row>
    <row r="127" spans="1:18" x14ac:dyDescent="0.2">
      <c r="A127">
        <f t="shared" si="34"/>
        <v>105</v>
      </c>
      <c r="B127" s="2">
        <v>51940.5</v>
      </c>
      <c r="C127" s="3" t="s">
        <v>7</v>
      </c>
      <c r="D127">
        <v>20</v>
      </c>
      <c r="E127" s="2">
        <f t="shared" si="35"/>
        <v>65791.3</v>
      </c>
      <c r="F127" s="2">
        <f t="shared" si="27"/>
        <v>34627</v>
      </c>
      <c r="G127" s="62">
        <f t="shared" si="28"/>
        <v>960.48000000000013</v>
      </c>
      <c r="H127">
        <f t="shared" si="29"/>
        <v>5713.4549999999999</v>
      </c>
      <c r="I127">
        <f t="shared" si="30"/>
        <v>2591.8949999999995</v>
      </c>
      <c r="J127">
        <f t="shared" si="31"/>
        <v>5194.05</v>
      </c>
      <c r="L127" s="2">
        <f t="shared" si="32"/>
        <v>164226.78499999997</v>
      </c>
      <c r="M127">
        <f t="shared" si="36"/>
        <v>2674.9357499999996</v>
      </c>
      <c r="N127">
        <f t="shared" si="37"/>
        <v>908.95875000000012</v>
      </c>
      <c r="O127">
        <f t="shared" si="33"/>
        <v>1820.1884749999997</v>
      </c>
      <c r="P127">
        <f t="shared" si="38"/>
        <v>545.37525000000005</v>
      </c>
      <c r="Q127">
        <f t="shared" si="39"/>
        <v>280.4787</v>
      </c>
      <c r="R127">
        <f t="shared" si="40"/>
        <v>519.40499999999997</v>
      </c>
    </row>
    <row r="128" spans="1:18" x14ac:dyDescent="0.2">
      <c r="A128">
        <f t="shared" si="34"/>
        <v>106</v>
      </c>
      <c r="B128" s="2">
        <v>40990.199999999997</v>
      </c>
      <c r="C128" s="3" t="s">
        <v>7</v>
      </c>
      <c r="D128">
        <v>30</v>
      </c>
      <c r="E128" s="2">
        <f t="shared" si="35"/>
        <v>51920.92</v>
      </c>
      <c r="F128" s="2">
        <f t="shared" si="27"/>
        <v>40990.199999999997</v>
      </c>
      <c r="G128" s="62">
        <f t="shared" si="28"/>
        <v>960.48000000000013</v>
      </c>
      <c r="H128">
        <f t="shared" si="29"/>
        <v>4508.9219999999996</v>
      </c>
      <c r="I128">
        <f t="shared" si="30"/>
        <v>1387.3619999999992</v>
      </c>
      <c r="J128">
        <f t="shared" si="31"/>
        <v>4099.0199999999995</v>
      </c>
      <c r="L128" s="2">
        <f t="shared" si="32"/>
        <v>143469.742</v>
      </c>
      <c r="M128">
        <f t="shared" si="36"/>
        <v>2110.9952999999996</v>
      </c>
      <c r="N128">
        <f t="shared" si="37"/>
        <v>717.32849999999996</v>
      </c>
      <c r="O128">
        <f t="shared" si="33"/>
        <v>1591.8610020000001</v>
      </c>
      <c r="P128">
        <f t="shared" si="38"/>
        <v>430.39710000000002</v>
      </c>
      <c r="Q128">
        <f t="shared" si="39"/>
        <v>221.34708000000001</v>
      </c>
      <c r="R128">
        <f t="shared" si="40"/>
        <v>409.90199999999999</v>
      </c>
    </row>
    <row r="129" spans="1:18" x14ac:dyDescent="0.2">
      <c r="A129">
        <f t="shared" si="34"/>
        <v>107</v>
      </c>
      <c r="B129" s="2">
        <v>36851.700000000004</v>
      </c>
      <c r="C129" s="3" t="s">
        <v>10</v>
      </c>
      <c r="D129">
        <v>3</v>
      </c>
      <c r="E129" s="2">
        <f t="shared" si="35"/>
        <v>46678.820000000007</v>
      </c>
      <c r="F129" s="2">
        <f t="shared" si="27"/>
        <v>15969.070000000002</v>
      </c>
      <c r="G129" s="62">
        <f t="shared" si="28"/>
        <v>960.48000000000013</v>
      </c>
      <c r="H129">
        <f t="shared" si="29"/>
        <v>4053.6870000000004</v>
      </c>
      <c r="I129">
        <f t="shared" si="30"/>
        <v>932.12699999999995</v>
      </c>
      <c r="J129">
        <f t="shared" si="31"/>
        <v>5527.7550000000001</v>
      </c>
      <c r="L129" s="2">
        <f t="shared" si="32"/>
        <v>110041.51200000003</v>
      </c>
      <c r="M129">
        <f t="shared" si="36"/>
        <v>1897.8625500000001</v>
      </c>
      <c r="N129">
        <f t="shared" si="37"/>
        <v>644.90475000000015</v>
      </c>
      <c r="O129">
        <f t="shared" si="33"/>
        <v>1224.1504720000005</v>
      </c>
      <c r="P129">
        <f t="shared" si="38"/>
        <v>386.94285000000008</v>
      </c>
      <c r="Q129">
        <f t="shared" si="39"/>
        <v>198.99918000000002</v>
      </c>
      <c r="R129">
        <f t="shared" si="40"/>
        <v>368.51700000000005</v>
      </c>
    </row>
    <row r="130" spans="1:18" x14ac:dyDescent="0.2">
      <c r="A130">
        <f t="shared" si="34"/>
        <v>108</v>
      </c>
      <c r="B130" s="2">
        <v>26059.5</v>
      </c>
      <c r="C130" s="3" t="s">
        <v>7</v>
      </c>
      <c r="D130">
        <v>3</v>
      </c>
      <c r="E130" s="2">
        <f t="shared" si="35"/>
        <v>33008.699999999997</v>
      </c>
      <c r="F130" s="2">
        <f t="shared" si="27"/>
        <v>9555.15</v>
      </c>
      <c r="G130" s="62">
        <f t="shared" si="28"/>
        <v>960.48000000000013</v>
      </c>
      <c r="H130">
        <f t="shared" si="29"/>
        <v>2866.5450000000001</v>
      </c>
      <c r="I130">
        <f t="shared" si="30"/>
        <v>0</v>
      </c>
      <c r="J130">
        <f t="shared" si="31"/>
        <v>2605.9500000000003</v>
      </c>
      <c r="L130" s="2">
        <f t="shared" si="32"/>
        <v>75056.324999999983</v>
      </c>
      <c r="M130">
        <f t="shared" si="36"/>
        <v>1342.0642499999999</v>
      </c>
      <c r="N130">
        <f t="shared" si="37"/>
        <v>456.04125000000005</v>
      </c>
      <c r="O130">
        <f t="shared" si="33"/>
        <v>839.31341499999974</v>
      </c>
      <c r="P130">
        <f t="shared" si="38"/>
        <v>273.62475000000001</v>
      </c>
      <c r="Q130">
        <f t="shared" si="39"/>
        <v>140.72130000000001</v>
      </c>
      <c r="R130">
        <f t="shared" si="40"/>
        <v>260.59500000000003</v>
      </c>
    </row>
    <row r="131" spans="1:18" x14ac:dyDescent="0.2">
      <c r="A131">
        <f t="shared" si="34"/>
        <v>109</v>
      </c>
      <c r="B131" s="2">
        <v>29721</v>
      </c>
      <c r="C131" s="3" t="s">
        <v>9</v>
      </c>
      <c r="D131">
        <v>3</v>
      </c>
      <c r="E131" s="2">
        <f t="shared" si="35"/>
        <v>37646.6</v>
      </c>
      <c r="F131" s="2">
        <f t="shared" si="27"/>
        <v>12879.1</v>
      </c>
      <c r="G131" s="62">
        <f t="shared" si="28"/>
        <v>960.48000000000013</v>
      </c>
      <c r="H131">
        <f t="shared" si="29"/>
        <v>3269.31</v>
      </c>
      <c r="I131">
        <f t="shared" si="30"/>
        <v>147.74999999999955</v>
      </c>
      <c r="J131">
        <f t="shared" si="31"/>
        <v>4458.1499999999996</v>
      </c>
      <c r="L131" s="2">
        <f t="shared" si="32"/>
        <v>88934.64</v>
      </c>
      <c r="M131">
        <f t="shared" si="36"/>
        <v>1530.6315</v>
      </c>
      <c r="N131">
        <f t="shared" si="37"/>
        <v>520.11750000000006</v>
      </c>
      <c r="O131">
        <f t="shared" si="33"/>
        <v>991.97487999999998</v>
      </c>
      <c r="P131">
        <f t="shared" si="38"/>
        <v>312.07050000000004</v>
      </c>
      <c r="Q131">
        <f t="shared" si="39"/>
        <v>160.49340000000001</v>
      </c>
      <c r="R131">
        <f t="shared" si="40"/>
        <v>297.20999999999998</v>
      </c>
    </row>
    <row r="132" spans="1:18" x14ac:dyDescent="0.2">
      <c r="A132">
        <f t="shared" si="34"/>
        <v>110</v>
      </c>
      <c r="B132" s="2">
        <v>25122.6</v>
      </c>
      <c r="C132" s="3" t="s">
        <v>7</v>
      </c>
      <c r="D132">
        <v>3</v>
      </c>
      <c r="E132" s="2">
        <f t="shared" si="35"/>
        <v>31821.96</v>
      </c>
      <c r="F132" s="2">
        <f t="shared" si="27"/>
        <v>9211.619999999999</v>
      </c>
      <c r="G132" s="62">
        <f t="shared" si="28"/>
        <v>960.48000000000013</v>
      </c>
      <c r="H132">
        <f t="shared" si="29"/>
        <v>2763.4859999999999</v>
      </c>
      <c r="I132">
        <f t="shared" si="30"/>
        <v>0</v>
      </c>
      <c r="J132">
        <f t="shared" si="31"/>
        <v>2512.2600000000002</v>
      </c>
      <c r="L132" s="2">
        <f t="shared" si="32"/>
        <v>72392.405999999988</v>
      </c>
      <c r="M132">
        <f t="shared" si="36"/>
        <v>1293.8138999999999</v>
      </c>
      <c r="N132">
        <f t="shared" si="37"/>
        <v>439.64550000000003</v>
      </c>
      <c r="O132">
        <f t="shared" si="33"/>
        <v>810.0103059999999</v>
      </c>
      <c r="P132">
        <f t="shared" si="38"/>
        <v>263.78730000000002</v>
      </c>
      <c r="Q132">
        <f t="shared" si="39"/>
        <v>135.66203999999999</v>
      </c>
      <c r="R132">
        <f t="shared" si="40"/>
        <v>251.226</v>
      </c>
    </row>
    <row r="133" spans="1:18" x14ac:dyDescent="0.2">
      <c r="A133">
        <f t="shared" si="34"/>
        <v>111</v>
      </c>
      <c r="B133" s="2">
        <v>56309.1</v>
      </c>
      <c r="C133" s="3" t="s">
        <v>9</v>
      </c>
      <c r="D133">
        <v>12</v>
      </c>
      <c r="E133" s="2">
        <f t="shared" si="35"/>
        <v>71324.86</v>
      </c>
      <c r="F133" s="2">
        <f t="shared" si="27"/>
        <v>22523.64</v>
      </c>
      <c r="G133" s="62">
        <f t="shared" si="28"/>
        <v>960.48000000000013</v>
      </c>
      <c r="H133">
        <f t="shared" si="29"/>
        <v>6194.0010000000002</v>
      </c>
      <c r="I133">
        <f t="shared" si="30"/>
        <v>3072.4409999999998</v>
      </c>
      <c r="J133">
        <f t="shared" si="31"/>
        <v>8446.3649999999998</v>
      </c>
      <c r="L133" s="2">
        <f t="shared" si="32"/>
        <v>165758.44599999997</v>
      </c>
      <c r="M133">
        <f t="shared" si="36"/>
        <v>2899.9186499999996</v>
      </c>
      <c r="N133">
        <f t="shared" si="37"/>
        <v>985.40925000000004</v>
      </c>
      <c r="O133">
        <f t="shared" si="33"/>
        <v>1837.0367459999998</v>
      </c>
      <c r="P133">
        <f t="shared" si="38"/>
        <v>591.24554999999998</v>
      </c>
      <c r="Q133">
        <f t="shared" si="39"/>
        <v>304.06914</v>
      </c>
      <c r="R133">
        <f t="shared" si="40"/>
        <v>563.09100000000001</v>
      </c>
    </row>
    <row r="134" spans="1:18" x14ac:dyDescent="0.2">
      <c r="A134">
        <f t="shared" si="34"/>
        <v>112</v>
      </c>
      <c r="B134" s="2">
        <v>128593.8</v>
      </c>
      <c r="C134" s="3" t="s">
        <v>11</v>
      </c>
      <c r="D134">
        <v>3</v>
      </c>
      <c r="E134" s="2">
        <f t="shared" si="35"/>
        <v>162885.48000000001</v>
      </c>
      <c r="F134" s="2">
        <f t="shared" si="27"/>
        <v>55723.98</v>
      </c>
      <c r="G134" s="62">
        <f t="shared" si="28"/>
        <v>960.48000000000013</v>
      </c>
      <c r="H134">
        <f t="shared" si="29"/>
        <v>14145.318000000001</v>
      </c>
      <c r="I134">
        <f t="shared" si="30"/>
        <v>11023.758000000002</v>
      </c>
      <c r="J134">
        <f t="shared" si="31"/>
        <v>25718.760000000002</v>
      </c>
      <c r="L134" s="2">
        <f t="shared" si="32"/>
        <v>388027.81800000003</v>
      </c>
      <c r="M134">
        <f t="shared" si="36"/>
        <v>6622.5806999999995</v>
      </c>
      <c r="N134">
        <f t="shared" si="37"/>
        <v>2250.3915000000002</v>
      </c>
      <c r="O134">
        <f t="shared" si="33"/>
        <v>4281.9998379999997</v>
      </c>
      <c r="P134">
        <f t="shared" si="38"/>
        <v>1350.2349000000002</v>
      </c>
      <c r="Q134">
        <f t="shared" si="39"/>
        <v>694.40652</v>
      </c>
      <c r="R134">
        <f t="shared" si="40"/>
        <v>1285.9380000000001</v>
      </c>
    </row>
    <row r="135" spans="1:18" x14ac:dyDescent="0.2">
      <c r="A135">
        <f t="shared" si="34"/>
        <v>113</v>
      </c>
      <c r="B135" s="2">
        <v>50905.799999999996</v>
      </c>
      <c r="C135" s="3" t="s">
        <v>9</v>
      </c>
      <c r="D135">
        <v>3</v>
      </c>
      <c r="E135" s="2">
        <f t="shared" si="35"/>
        <v>64480.679999999993</v>
      </c>
      <c r="F135" s="2">
        <f t="shared" si="27"/>
        <v>22059.18</v>
      </c>
      <c r="G135" s="62">
        <f t="shared" si="28"/>
        <v>960.48000000000013</v>
      </c>
      <c r="H135">
        <f t="shared" si="29"/>
        <v>5599.6379999999999</v>
      </c>
      <c r="I135">
        <f t="shared" si="30"/>
        <v>2478.0779999999995</v>
      </c>
      <c r="J135">
        <f t="shared" si="31"/>
        <v>7635.869999999999</v>
      </c>
      <c r="L135" s="2">
        <f t="shared" si="32"/>
        <v>151641.64799999999</v>
      </c>
      <c r="M135">
        <f t="shared" si="36"/>
        <v>2621.6486999999997</v>
      </c>
      <c r="N135">
        <f t="shared" si="37"/>
        <v>890.85149999999999</v>
      </c>
      <c r="O135">
        <f t="shared" si="33"/>
        <v>1681.7519679999998</v>
      </c>
      <c r="P135">
        <f t="shared" si="38"/>
        <v>534.51089999999999</v>
      </c>
      <c r="Q135">
        <f t="shared" si="39"/>
        <v>274.89132000000001</v>
      </c>
      <c r="R135">
        <f t="shared" si="40"/>
        <v>509.05799999999999</v>
      </c>
    </row>
    <row r="136" spans="1:18" x14ac:dyDescent="0.2">
      <c r="A136">
        <f t="shared" si="34"/>
        <v>114</v>
      </c>
      <c r="B136" s="2">
        <v>32373.599999999999</v>
      </c>
      <c r="C136" s="3" t="s">
        <v>8</v>
      </c>
      <c r="D136">
        <v>3</v>
      </c>
      <c r="E136" s="2">
        <f t="shared" si="35"/>
        <v>41006.559999999998</v>
      </c>
      <c r="F136" s="2">
        <f t="shared" si="27"/>
        <v>11870.32</v>
      </c>
      <c r="G136" s="62">
        <f t="shared" si="28"/>
        <v>960.48000000000013</v>
      </c>
      <c r="H136">
        <f t="shared" si="29"/>
        <v>3561.096</v>
      </c>
      <c r="I136">
        <f t="shared" si="30"/>
        <v>439.5359999999996</v>
      </c>
      <c r="J136">
        <f t="shared" si="31"/>
        <v>3237.36</v>
      </c>
      <c r="L136" s="2">
        <f t="shared" si="32"/>
        <v>93009.416000000012</v>
      </c>
      <c r="M136">
        <f t="shared" si="36"/>
        <v>1667.2403999999999</v>
      </c>
      <c r="N136">
        <f t="shared" si="37"/>
        <v>566.53800000000001</v>
      </c>
      <c r="O136">
        <f t="shared" si="33"/>
        <v>1036.7974160000001</v>
      </c>
      <c r="P136">
        <f t="shared" si="38"/>
        <v>339.9228</v>
      </c>
      <c r="Q136">
        <f t="shared" si="39"/>
        <v>174.81744</v>
      </c>
      <c r="R136">
        <f t="shared" si="40"/>
        <v>323.73599999999999</v>
      </c>
    </row>
    <row r="137" spans="1:18" x14ac:dyDescent="0.2">
      <c r="A137">
        <f t="shared" si="34"/>
        <v>115</v>
      </c>
      <c r="B137" s="2">
        <v>32044.800000000003</v>
      </c>
      <c r="C137" s="3" t="s">
        <v>8</v>
      </c>
      <c r="D137">
        <v>3</v>
      </c>
      <c r="E137" s="2">
        <f t="shared" si="35"/>
        <v>40590.080000000002</v>
      </c>
      <c r="F137" s="2">
        <f t="shared" si="27"/>
        <v>11749.76</v>
      </c>
      <c r="G137" s="62">
        <f t="shared" si="28"/>
        <v>960.48000000000013</v>
      </c>
      <c r="H137">
        <f t="shared" si="29"/>
        <v>3524.9280000000003</v>
      </c>
      <c r="I137">
        <f t="shared" si="30"/>
        <v>403.36799999999994</v>
      </c>
      <c r="J137">
        <f t="shared" si="31"/>
        <v>3204.4800000000005</v>
      </c>
      <c r="L137" s="2">
        <f t="shared" si="32"/>
        <v>92074.527999999991</v>
      </c>
      <c r="M137">
        <f t="shared" si="36"/>
        <v>1650.3072</v>
      </c>
      <c r="N137">
        <f t="shared" si="37"/>
        <v>560.78400000000011</v>
      </c>
      <c r="O137">
        <f t="shared" si="33"/>
        <v>1026.5136479999999</v>
      </c>
      <c r="P137">
        <f t="shared" si="38"/>
        <v>336.47040000000004</v>
      </c>
      <c r="Q137">
        <f t="shared" si="39"/>
        <v>173.04192000000003</v>
      </c>
      <c r="R137">
        <f t="shared" si="40"/>
        <v>320.44800000000004</v>
      </c>
    </row>
    <row r="138" spans="1:18" x14ac:dyDescent="0.2">
      <c r="A138">
        <f t="shared" si="34"/>
        <v>116</v>
      </c>
      <c r="B138" s="2">
        <v>263222.7</v>
      </c>
      <c r="C138" s="3" t="s">
        <v>14</v>
      </c>
      <c r="D138">
        <v>3</v>
      </c>
      <c r="E138" s="2">
        <f t="shared" si="35"/>
        <v>333415.42000000004</v>
      </c>
      <c r="F138" s="2">
        <f t="shared" si="27"/>
        <v>131611.35</v>
      </c>
      <c r="G138" s="62">
        <f t="shared" si="28"/>
        <v>960.48000000000013</v>
      </c>
      <c r="H138">
        <f t="shared" si="29"/>
        <v>28954.497000000003</v>
      </c>
      <c r="I138">
        <f t="shared" si="30"/>
        <v>25832.937000000002</v>
      </c>
      <c r="J138">
        <f t="shared" si="31"/>
        <v>105289.08000000002</v>
      </c>
      <c r="L138" s="2">
        <f t="shared" si="32"/>
        <v>863453.527</v>
      </c>
      <c r="M138">
        <f t="shared" si="36"/>
        <v>13555.96905</v>
      </c>
      <c r="N138">
        <f t="shared" si="37"/>
        <v>4606.3972500000009</v>
      </c>
      <c r="O138">
        <f t="shared" si="33"/>
        <v>9511.6826369999981</v>
      </c>
      <c r="P138">
        <f t="shared" si="38"/>
        <v>2763.8383500000004</v>
      </c>
      <c r="Q138">
        <f t="shared" si="39"/>
        <v>1421.4025800000002</v>
      </c>
      <c r="R138">
        <f t="shared" si="40"/>
        <v>2632.2270000000003</v>
      </c>
    </row>
    <row r="139" spans="1:18" x14ac:dyDescent="0.2">
      <c r="A139">
        <f t="shared" si="34"/>
        <v>117</v>
      </c>
      <c r="B139" s="2">
        <v>35650.199999999997</v>
      </c>
      <c r="C139" s="3" t="s">
        <v>9</v>
      </c>
      <c r="D139">
        <v>3</v>
      </c>
      <c r="E139" s="2">
        <f t="shared" si="35"/>
        <v>45156.92</v>
      </c>
      <c r="F139" s="2">
        <f t="shared" si="27"/>
        <v>15448.419999999998</v>
      </c>
      <c r="G139" s="62">
        <f t="shared" si="28"/>
        <v>960.48000000000013</v>
      </c>
      <c r="H139">
        <f t="shared" si="29"/>
        <v>3921.5219999999995</v>
      </c>
      <c r="I139">
        <f t="shared" si="30"/>
        <v>799.96199999999908</v>
      </c>
      <c r="J139">
        <f t="shared" si="31"/>
        <v>5347.53</v>
      </c>
      <c r="L139" s="2">
        <f t="shared" si="32"/>
        <v>106485.07199999999</v>
      </c>
      <c r="M139">
        <f t="shared" si="36"/>
        <v>1835.9852999999998</v>
      </c>
      <c r="N139">
        <f t="shared" si="37"/>
        <v>623.87850000000003</v>
      </c>
      <c r="O139">
        <f t="shared" si="33"/>
        <v>1185.029632</v>
      </c>
      <c r="P139">
        <f t="shared" si="38"/>
        <v>374.32709999999997</v>
      </c>
      <c r="Q139">
        <f t="shared" si="39"/>
        <v>192.51107999999999</v>
      </c>
      <c r="R139">
        <f t="shared" si="40"/>
        <v>356.50199999999995</v>
      </c>
    </row>
    <row r="140" spans="1:18" x14ac:dyDescent="0.2">
      <c r="A140">
        <f t="shared" si="34"/>
        <v>118</v>
      </c>
      <c r="B140" s="2">
        <v>151731.29999999999</v>
      </c>
      <c r="C140" s="3" t="s">
        <v>13</v>
      </c>
      <c r="D140">
        <v>3</v>
      </c>
      <c r="E140" s="2">
        <f t="shared" si="35"/>
        <v>192192.97999999998</v>
      </c>
      <c r="F140" s="2">
        <f t="shared" si="27"/>
        <v>75865.649999999994</v>
      </c>
      <c r="G140" s="62">
        <f t="shared" si="28"/>
        <v>960.48000000000013</v>
      </c>
      <c r="H140">
        <f t="shared" si="29"/>
        <v>16690.442999999999</v>
      </c>
      <c r="I140">
        <f t="shared" si="30"/>
        <v>13568.882999999998</v>
      </c>
      <c r="J140">
        <f t="shared" si="31"/>
        <v>45519.389999999992</v>
      </c>
      <c r="L140" s="2">
        <f t="shared" si="32"/>
        <v>482960.2429999999</v>
      </c>
      <c r="M140">
        <f t="shared" si="36"/>
        <v>7814.1619499999988</v>
      </c>
      <c r="N140">
        <f t="shared" si="37"/>
        <v>2655.2977500000002</v>
      </c>
      <c r="O140">
        <f t="shared" si="33"/>
        <v>5326.2565129999984</v>
      </c>
      <c r="P140">
        <f t="shared" si="38"/>
        <v>1593.1786500000001</v>
      </c>
      <c r="Q140">
        <f t="shared" si="39"/>
        <v>819.34902</v>
      </c>
      <c r="R140">
        <f t="shared" si="40"/>
        <v>1517.3129999999999</v>
      </c>
    </row>
    <row r="141" spans="1:18" x14ac:dyDescent="0.2">
      <c r="A141">
        <f t="shared" si="34"/>
        <v>119</v>
      </c>
      <c r="B141" s="2">
        <v>29524.2</v>
      </c>
      <c r="C141" s="3" t="s">
        <v>7</v>
      </c>
      <c r="D141">
        <v>2</v>
      </c>
      <c r="E141" s="2">
        <f t="shared" si="35"/>
        <v>37397.32</v>
      </c>
      <c r="F141" s="2">
        <f t="shared" si="27"/>
        <v>8857.26</v>
      </c>
      <c r="G141" s="62">
        <f t="shared" si="28"/>
        <v>960.48000000000013</v>
      </c>
      <c r="H141">
        <f t="shared" si="29"/>
        <v>3247.6620000000003</v>
      </c>
      <c r="I141">
        <f t="shared" si="30"/>
        <v>126.10199999999986</v>
      </c>
      <c r="J141">
        <f t="shared" si="31"/>
        <v>2952.42</v>
      </c>
      <c r="L141" s="2">
        <f t="shared" si="32"/>
        <v>82939.34199999999</v>
      </c>
      <c r="M141">
        <f t="shared" si="36"/>
        <v>1520.4963</v>
      </c>
      <c r="N141">
        <f t="shared" si="37"/>
        <v>516.6735000000001</v>
      </c>
      <c r="O141">
        <f t="shared" si="33"/>
        <v>926.02660199999991</v>
      </c>
      <c r="P141">
        <f t="shared" si="38"/>
        <v>310.00410000000005</v>
      </c>
      <c r="Q141">
        <f t="shared" si="39"/>
        <v>159.43068000000002</v>
      </c>
      <c r="R141">
        <f t="shared" si="40"/>
        <v>295.24200000000002</v>
      </c>
    </row>
    <row r="142" spans="1:18" x14ac:dyDescent="0.2">
      <c r="A142">
        <f t="shared" si="34"/>
        <v>120</v>
      </c>
      <c r="B142" s="2">
        <v>127306.5</v>
      </c>
      <c r="C142" s="3" t="s">
        <v>13</v>
      </c>
      <c r="D142">
        <v>2</v>
      </c>
      <c r="E142" s="2">
        <f t="shared" si="35"/>
        <v>161254.9</v>
      </c>
      <c r="F142" s="2">
        <f t="shared" si="27"/>
        <v>63653.25</v>
      </c>
      <c r="G142" s="62">
        <f t="shared" si="28"/>
        <v>960.48000000000013</v>
      </c>
      <c r="H142">
        <f t="shared" si="29"/>
        <v>14003.715</v>
      </c>
      <c r="I142">
        <f t="shared" si="30"/>
        <v>10882.154999999999</v>
      </c>
      <c r="J142">
        <f t="shared" si="31"/>
        <v>38191.949999999997</v>
      </c>
      <c r="L142" s="2">
        <f t="shared" si="32"/>
        <v>405370.79500000004</v>
      </c>
      <c r="M142">
        <f t="shared" si="36"/>
        <v>6556.2847499999998</v>
      </c>
      <c r="N142">
        <f t="shared" si="37"/>
        <v>2227.8637500000004</v>
      </c>
      <c r="O142">
        <f t="shared" si="33"/>
        <v>4472.7725849999997</v>
      </c>
      <c r="P142">
        <f t="shared" si="38"/>
        <v>1336.7182500000001</v>
      </c>
      <c r="Q142">
        <f t="shared" si="39"/>
        <v>687.45510000000002</v>
      </c>
      <c r="R142">
        <f t="shared" si="40"/>
        <v>1273.0650000000001</v>
      </c>
    </row>
    <row r="143" spans="1:18" x14ac:dyDescent="0.2">
      <c r="A143">
        <f t="shared" si="34"/>
        <v>121</v>
      </c>
      <c r="B143" s="2">
        <v>28197.3</v>
      </c>
      <c r="C143" s="3" t="s">
        <v>8</v>
      </c>
      <c r="D143">
        <v>2</v>
      </c>
      <c r="E143" s="2">
        <f t="shared" si="35"/>
        <v>35716.58</v>
      </c>
      <c r="F143" s="2">
        <f t="shared" si="27"/>
        <v>8459.19</v>
      </c>
      <c r="G143" s="62">
        <f t="shared" si="28"/>
        <v>960.48000000000013</v>
      </c>
      <c r="H143">
        <f t="shared" si="29"/>
        <v>3101.703</v>
      </c>
      <c r="I143">
        <f t="shared" si="30"/>
        <v>0</v>
      </c>
      <c r="J143">
        <f t="shared" si="31"/>
        <v>2819.73</v>
      </c>
      <c r="L143" s="2">
        <f t="shared" si="32"/>
        <v>79254.982999999993</v>
      </c>
      <c r="M143">
        <f t="shared" si="36"/>
        <v>1452.16095</v>
      </c>
      <c r="N143">
        <f t="shared" si="37"/>
        <v>493.45275000000004</v>
      </c>
      <c r="O143">
        <f t="shared" si="33"/>
        <v>885.49865299999988</v>
      </c>
      <c r="P143">
        <f t="shared" si="38"/>
        <v>296.07165000000003</v>
      </c>
      <c r="Q143">
        <f t="shared" si="39"/>
        <v>152.26542000000001</v>
      </c>
      <c r="R143">
        <f t="shared" si="40"/>
        <v>281.97300000000001</v>
      </c>
    </row>
    <row r="144" spans="1:18" x14ac:dyDescent="0.2">
      <c r="A144">
        <f t="shared" si="34"/>
        <v>122</v>
      </c>
      <c r="B144" s="2">
        <v>68600.7</v>
      </c>
      <c r="C144" s="3" t="s">
        <v>9</v>
      </c>
      <c r="D144">
        <v>2</v>
      </c>
      <c r="E144" s="2">
        <f t="shared" si="35"/>
        <v>86894.22</v>
      </c>
      <c r="F144" s="2">
        <f t="shared" si="27"/>
        <v>29726.97</v>
      </c>
      <c r="G144" s="62">
        <f t="shared" si="28"/>
        <v>960.48000000000013</v>
      </c>
      <c r="H144">
        <f t="shared" si="29"/>
        <v>7546.0769999999993</v>
      </c>
      <c r="I144">
        <f t="shared" si="30"/>
        <v>4424.5169999999989</v>
      </c>
      <c r="J144">
        <f t="shared" si="31"/>
        <v>10290.105</v>
      </c>
      <c r="L144" s="2">
        <f t="shared" si="32"/>
        <v>204018.552</v>
      </c>
      <c r="M144">
        <f t="shared" si="36"/>
        <v>3532.9360499999998</v>
      </c>
      <c r="N144">
        <f t="shared" si="37"/>
        <v>1200.51225</v>
      </c>
      <c r="O144">
        <f t="shared" si="33"/>
        <v>2257.8979119999999</v>
      </c>
      <c r="P144">
        <f t="shared" si="38"/>
        <v>720.30735000000004</v>
      </c>
      <c r="Q144">
        <f t="shared" si="39"/>
        <v>370.44378</v>
      </c>
      <c r="R144">
        <f t="shared" si="40"/>
        <v>686.00699999999995</v>
      </c>
    </row>
    <row r="145" spans="1:18" x14ac:dyDescent="0.2">
      <c r="A145">
        <f t="shared" si="34"/>
        <v>123</v>
      </c>
      <c r="B145" s="2">
        <v>34128.9</v>
      </c>
      <c r="C145" s="3" t="s">
        <v>8</v>
      </c>
      <c r="D145">
        <v>2</v>
      </c>
      <c r="E145" s="2">
        <f t="shared" si="35"/>
        <v>43229.94</v>
      </c>
      <c r="F145" s="2">
        <f t="shared" si="27"/>
        <v>10238.670000000002</v>
      </c>
      <c r="G145" s="62">
        <f t="shared" si="28"/>
        <v>960.48000000000013</v>
      </c>
      <c r="H145">
        <f t="shared" si="29"/>
        <v>3754.1790000000001</v>
      </c>
      <c r="I145">
        <f t="shared" si="30"/>
        <v>632.61899999999969</v>
      </c>
      <c r="J145">
        <f t="shared" si="31"/>
        <v>3412.8900000000003</v>
      </c>
      <c r="L145" s="2">
        <f t="shared" si="32"/>
        <v>95725.058999999994</v>
      </c>
      <c r="M145">
        <f t="shared" si="36"/>
        <v>1757.6383499999999</v>
      </c>
      <c r="N145">
        <f t="shared" si="37"/>
        <v>597.25575000000003</v>
      </c>
      <c r="O145">
        <f t="shared" si="33"/>
        <v>1066.6694890000001</v>
      </c>
      <c r="P145">
        <f t="shared" si="38"/>
        <v>358.35345000000001</v>
      </c>
      <c r="Q145">
        <f t="shared" si="39"/>
        <v>184.29606000000001</v>
      </c>
      <c r="R145">
        <f t="shared" si="40"/>
        <v>341.28900000000004</v>
      </c>
    </row>
    <row r="146" spans="1:18" x14ac:dyDescent="0.2">
      <c r="A146">
        <f t="shared" si="34"/>
        <v>124</v>
      </c>
      <c r="B146" s="2">
        <v>32008.5</v>
      </c>
      <c r="C146" s="3" t="s">
        <v>8</v>
      </c>
      <c r="D146">
        <v>2</v>
      </c>
      <c r="E146" s="2">
        <f t="shared" si="35"/>
        <v>40544.1</v>
      </c>
      <c r="F146" s="2">
        <f t="shared" si="27"/>
        <v>9602.5500000000011</v>
      </c>
      <c r="G146" s="62">
        <f t="shared" si="28"/>
        <v>960.48000000000013</v>
      </c>
      <c r="H146">
        <f t="shared" si="29"/>
        <v>3520.9349999999999</v>
      </c>
      <c r="I146">
        <f t="shared" si="30"/>
        <v>399.37499999999955</v>
      </c>
      <c r="J146">
        <f t="shared" si="31"/>
        <v>3200.8500000000004</v>
      </c>
      <c r="L146" s="2">
        <f t="shared" si="32"/>
        <v>89837.415000000008</v>
      </c>
      <c r="M146">
        <f t="shared" si="36"/>
        <v>1648.4377499999998</v>
      </c>
      <c r="N146">
        <f t="shared" si="37"/>
        <v>560.14875000000006</v>
      </c>
      <c r="O146">
        <f t="shared" si="33"/>
        <v>1001.9054050000001</v>
      </c>
      <c r="P146">
        <f t="shared" si="38"/>
        <v>336.08924999999999</v>
      </c>
      <c r="Q146">
        <f t="shared" si="39"/>
        <v>172.8459</v>
      </c>
      <c r="R146">
        <f t="shared" si="40"/>
        <v>320.08499999999998</v>
      </c>
    </row>
    <row r="147" spans="1:18" x14ac:dyDescent="0.2">
      <c r="A147">
        <f t="shared" si="34"/>
        <v>125</v>
      </c>
      <c r="B147" s="2">
        <v>108559.5</v>
      </c>
      <c r="C147" s="3" t="s">
        <v>11</v>
      </c>
      <c r="D147">
        <v>2</v>
      </c>
      <c r="E147" s="2">
        <f t="shared" si="35"/>
        <v>137508.70000000001</v>
      </c>
      <c r="F147" s="2">
        <f t="shared" si="27"/>
        <v>47042.450000000004</v>
      </c>
      <c r="G147" s="62">
        <f t="shared" si="28"/>
        <v>960.48000000000013</v>
      </c>
      <c r="H147">
        <f t="shared" si="29"/>
        <v>11941.545</v>
      </c>
      <c r="I147">
        <f t="shared" si="30"/>
        <v>8819.9850000000006</v>
      </c>
      <c r="J147">
        <f t="shared" si="31"/>
        <v>21711.9</v>
      </c>
      <c r="L147" s="2">
        <f t="shared" si="32"/>
        <v>327724.57500000001</v>
      </c>
      <c r="M147">
        <f t="shared" si="36"/>
        <v>5590.8142499999994</v>
      </c>
      <c r="N147">
        <f t="shared" si="37"/>
        <v>1899.7912500000002</v>
      </c>
      <c r="O147">
        <f t="shared" si="33"/>
        <v>3618.6641650000001</v>
      </c>
      <c r="P147">
        <f t="shared" si="38"/>
        <v>1139.8747500000002</v>
      </c>
      <c r="Q147">
        <f t="shared" si="39"/>
        <v>586.22130000000004</v>
      </c>
      <c r="R147">
        <f t="shared" si="40"/>
        <v>1085.595</v>
      </c>
    </row>
    <row r="148" spans="1:18" x14ac:dyDescent="0.2">
      <c r="A148">
        <f t="shared" si="34"/>
        <v>126</v>
      </c>
      <c r="B148" s="2">
        <v>24932.400000000001</v>
      </c>
      <c r="C148" s="3" t="s">
        <v>6</v>
      </c>
      <c r="D148">
        <v>2</v>
      </c>
      <c r="E148" s="2">
        <f t="shared" si="35"/>
        <v>31581.040000000001</v>
      </c>
      <c r="F148" s="2">
        <f t="shared" si="27"/>
        <v>7479.72</v>
      </c>
      <c r="G148" s="62">
        <f t="shared" si="28"/>
        <v>960.48000000000013</v>
      </c>
      <c r="H148">
        <f t="shared" si="29"/>
        <v>2742.5640000000003</v>
      </c>
      <c r="I148">
        <f t="shared" si="30"/>
        <v>0</v>
      </c>
      <c r="J148">
        <f t="shared" si="31"/>
        <v>1246.6200000000001</v>
      </c>
      <c r="L148" s="2">
        <f t="shared" si="32"/>
        <v>68942.824000000008</v>
      </c>
      <c r="M148">
        <f t="shared" si="36"/>
        <v>1284.0186000000001</v>
      </c>
      <c r="N148">
        <f t="shared" si="37"/>
        <v>436.31700000000006</v>
      </c>
      <c r="O148">
        <f t="shared" si="33"/>
        <v>772.06490400000007</v>
      </c>
      <c r="P148">
        <f t="shared" si="38"/>
        <v>261.79020000000003</v>
      </c>
      <c r="Q148">
        <f t="shared" si="39"/>
        <v>134.63496000000001</v>
      </c>
      <c r="R148">
        <f t="shared" si="40"/>
        <v>249.32400000000001</v>
      </c>
    </row>
    <row r="149" spans="1:18" x14ac:dyDescent="0.2">
      <c r="A149">
        <f t="shared" si="34"/>
        <v>127</v>
      </c>
      <c r="B149" s="2">
        <v>87529.2</v>
      </c>
      <c r="C149" s="3" t="s">
        <v>9</v>
      </c>
      <c r="D149">
        <v>2</v>
      </c>
      <c r="E149" s="2">
        <f t="shared" si="35"/>
        <v>110870.31999999999</v>
      </c>
      <c r="F149" s="2">
        <f t="shared" si="27"/>
        <v>37929.32</v>
      </c>
      <c r="G149" s="62">
        <f t="shared" si="28"/>
        <v>960.48000000000013</v>
      </c>
      <c r="H149">
        <f t="shared" si="29"/>
        <v>9628.2119999999995</v>
      </c>
      <c r="I149">
        <f t="shared" si="30"/>
        <v>6506.6519999999991</v>
      </c>
      <c r="J149">
        <f t="shared" si="31"/>
        <v>13129.38</v>
      </c>
      <c r="L149" s="2">
        <f t="shared" si="32"/>
        <v>260046.91200000001</v>
      </c>
      <c r="M149">
        <f t="shared" si="36"/>
        <v>4507.7537999999995</v>
      </c>
      <c r="N149">
        <f t="shared" si="37"/>
        <v>1531.7610000000002</v>
      </c>
      <c r="O149">
        <f t="shared" si="33"/>
        <v>2874.2098719999999</v>
      </c>
      <c r="P149">
        <f t="shared" si="38"/>
        <v>919.0566</v>
      </c>
      <c r="Q149">
        <f t="shared" si="39"/>
        <v>472.65768000000003</v>
      </c>
      <c r="R149">
        <f t="shared" si="40"/>
        <v>875.29200000000003</v>
      </c>
    </row>
    <row r="150" spans="1:18" x14ac:dyDescent="0.2">
      <c r="A150">
        <f t="shared" si="34"/>
        <v>128</v>
      </c>
      <c r="B150" s="2">
        <v>37746.9</v>
      </c>
      <c r="C150" s="3" t="s">
        <v>8</v>
      </c>
      <c r="D150">
        <v>2</v>
      </c>
      <c r="E150" s="2">
        <f t="shared" si="35"/>
        <v>47812.740000000005</v>
      </c>
      <c r="F150" s="2">
        <f t="shared" si="27"/>
        <v>11324.07</v>
      </c>
      <c r="G150" s="62">
        <f t="shared" si="28"/>
        <v>960.48000000000013</v>
      </c>
      <c r="H150">
        <f t="shared" si="29"/>
        <v>4152.1590000000006</v>
      </c>
      <c r="I150">
        <f t="shared" si="30"/>
        <v>1030.5990000000002</v>
      </c>
      <c r="J150">
        <f t="shared" si="31"/>
        <v>3774.6900000000005</v>
      </c>
      <c r="L150" s="2">
        <f t="shared" si="32"/>
        <v>105771.03900000002</v>
      </c>
      <c r="M150">
        <f t="shared" si="36"/>
        <v>1943.9653499999999</v>
      </c>
      <c r="N150">
        <f t="shared" si="37"/>
        <v>660.57075000000009</v>
      </c>
      <c r="O150">
        <f t="shared" si="33"/>
        <v>1177.1752690000003</v>
      </c>
      <c r="P150">
        <f t="shared" si="38"/>
        <v>396.34245000000004</v>
      </c>
      <c r="Q150">
        <f t="shared" si="39"/>
        <v>203.83326000000002</v>
      </c>
      <c r="R150">
        <f t="shared" si="40"/>
        <v>377.46899999999999</v>
      </c>
    </row>
    <row r="151" spans="1:18" x14ac:dyDescent="0.2">
      <c r="A151">
        <f t="shared" si="34"/>
        <v>129</v>
      </c>
      <c r="B151" s="2">
        <v>37913.1</v>
      </c>
      <c r="C151" s="3" t="s">
        <v>8</v>
      </c>
      <c r="D151">
        <v>2</v>
      </c>
      <c r="E151" s="2">
        <f t="shared" ref="E151:E186" si="41">B151+(B151/30)*8</f>
        <v>48023.259999999995</v>
      </c>
      <c r="F151" s="2">
        <f t="shared" si="27"/>
        <v>11373.93</v>
      </c>
      <c r="G151" s="62">
        <f t="shared" si="28"/>
        <v>960.48000000000013</v>
      </c>
      <c r="H151">
        <f t="shared" si="29"/>
        <v>4170.4409999999998</v>
      </c>
      <c r="I151">
        <f t="shared" si="30"/>
        <v>1048.8809999999994</v>
      </c>
      <c r="J151">
        <f t="shared" si="31"/>
        <v>3791.31</v>
      </c>
      <c r="L151" s="2">
        <f t="shared" si="32"/>
        <v>106232.52099999998</v>
      </c>
      <c r="M151">
        <f t="shared" ref="M151:M186" si="42">$C$4*B151</f>
        <v>1952.5246499999998</v>
      </c>
      <c r="N151">
        <f t="shared" ref="N151:N186" si="43">B151*$C$5</f>
        <v>663.47925000000009</v>
      </c>
      <c r="O151">
        <f t="shared" si="33"/>
        <v>1182.2515709999998</v>
      </c>
      <c r="P151">
        <f t="shared" ref="P151:P186" si="44">B151*$C$7</f>
        <v>398.08755000000002</v>
      </c>
      <c r="Q151">
        <f t="shared" ref="Q151:Q186" si="45">B151*0.0054</f>
        <v>204.73074</v>
      </c>
      <c r="R151">
        <f t="shared" ref="R151:R186" si="46">B151*$C$9</f>
        <v>379.13099999999997</v>
      </c>
    </row>
    <row r="152" spans="1:18" x14ac:dyDescent="0.2">
      <c r="A152">
        <f t="shared" si="34"/>
        <v>130</v>
      </c>
      <c r="B152" s="2">
        <v>95013.3</v>
      </c>
      <c r="C152" s="3" t="s">
        <v>9</v>
      </c>
      <c r="D152">
        <v>2</v>
      </c>
      <c r="E152" s="2">
        <f t="shared" si="41"/>
        <v>120350.18000000001</v>
      </c>
      <c r="F152" s="2">
        <f t="shared" ref="F152:F187" si="47">IF(D152=$V$24,(B152/30)*(IF(OR(C152=$AB$23,C152=$AB$24,C152=$AB$25,C152=$AB$26),$W$24,IF(OR(C152=$AB$27,C152=$AB$28,C152=$AB$29,C152=$AB$30),$X$24,IF(OR(C152=$AB$31,C152=$AB$32),$Y$24)))),IF(D152=$V$25,(B152/30)*(IF(OR(C152=$AB$23,C152=$AB$24,C152=$AB$25,C152=$AB$26),$W$25,IF(OR(C152=$AB$27,C152=$AB$28,C152=$AB$29,C152=$AB$30),$X$25,IF(OR(C152=$AB$31,C152=$AB$32),$Y$25)))),IF(D152=$V$26,(B152/30)*(IF(OR(C152=$AB$23,C152=$AB$24,C152=$AB$25,C152=$AB$26),$W$26,IF(OR(C152=$AB$27,C152=$AB$28,C152=$AB$29,C152=$AB$30),$X$26,IF(OR(C152=$AB$31,C152=$AB$32),$Y$26)))),IF(D152=$V$27,(B152/30)*(IF(OR(C152=$AB$23,C152=$AB$24,C152=$AB$25,C152=$AB$26),$W$27,IF(OR(C152=$AB$27,C152=$AB$28,C152=$AB$29,C152=$AB$30),$X$27,IF(OR(C152=$AB$31,C152=$AB$32),$Y$27)))),IF(D152=$V$28,(B152/30)*(IF(OR(C152=$AB$23,C152=$AB$24,C152=$AB$25,C152=$AB$26),$W$28,IF(OR(C152=$AB$27,C152=$AB$28,C152=$AB$29,C152=$AB$30),$X$28,IF(OR(C152=$AB$31,C152=$AB$32),$Y$28)))),IF(D152=$V$29,(B152/30)*$V$29,IF(D152=$V$30,(B152/30)*$V$30,IF(D152=$V$31,(B152/30)*$V$31,IF(D152=$V$32,(B152/30)*$V$32,IF(D152=$V$33,(B152/30)*$V$33,IF(D152=$V$34,(B152/30)*$V$34,IF(D152=$V$35,(B152/30)*$V$35,IF(D152=$V$36,(B152/30)*$V$36,IF(D152=$V$37,(B152/30)*$V$37,IF(D152=$V$38,(B152/30)*$V$38,IF(D152=$V$39,(B152/30)*$V$39,IF(D152=$V$40,(B152/30)*$V$40,IF(D152=$V$41,(B152/30)*$V$41,IF(D152=$V$42,(B152/30)*$V$42,IF(D152=$V$43,(B152/30)*$V$43,IF(D152=$V$44,(B152/30)*$V$44,IF(D152=$V$45,(B152/30)*$V$45,IF(D152=$V$46,(B152/30)*$V$46,IF(D152=$V$47,(B152/30)*$V$47,IF(D152=$V$48,(B152/30)*$V$48,IF(D152=$V$49,(B152/30)*$V$49,IF(D152=$V$50,(B152/30)*$V$50,IF(D152=$V$51,(B152/30)*$V$51,IF(D152=$V$52,(B152/30)*$V$52,IF(D152=$V$53,(B152/30)*$V$53,IF(D152=$V$54,(B152/30)*$V$54,IF(D152=$V$55,(B152/30)*$V$55,IF(D152=$V$56,(B152/30)*$V$56,IF(D152=$V$57,(B152/30)*$V$57,IF(D152=$V$58,(B152/30)*$V$58,IF(D152=$V$59,(B152/30)*$V$59,IF(D152=$V$60,(B152/30)*$V$60,IF(D152=$V$61,(B152/30)*$V$61,IF(D152=$V$62,(B152/30)*$V$62,IF(D152=V192,(B152/30)*$V$63,IF(D152=$V$64,(B152/30)*$V$64)))))))))))))))))))))))))))))))))))))))))</f>
        <v>41172.43</v>
      </c>
      <c r="G152" s="62">
        <f t="shared" ref="G152:G186" si="48">IF(B152*0.1&gt;$G$20,$G$20,B152*0.1)</f>
        <v>960.48000000000013</v>
      </c>
      <c r="H152">
        <f t="shared" ref="H152:H186" si="49">B152*0.11</f>
        <v>10451.463</v>
      </c>
      <c r="I152">
        <f t="shared" ref="I152:I186" si="50">IF(H152-$H$20&gt;0,H152-$H$20,0)</f>
        <v>7329.9029999999993</v>
      </c>
      <c r="J152">
        <f t="shared" ref="J152:J186" si="51">IF(C152=$AB$23,B152*$AC$23,IF(C152=$AB$24,B152*$AC$24,IF(C152=$AB$25,B152*$AC$25,IF(C152=$AB$26,B152*$AC$26,IF(C152=$AB$27,B152*$AC$27,IF(C152=$AB$28,B152*$AC$28,IF(C152=$AB$29,B152*$AC$29,IF(C152=$AB$30,B152*$AC$30,IF(C152=$AB$31,B152*$AC$31,IF(C152=$AB$32,B152*$AC$32))))))))))</f>
        <v>14251.995000000001</v>
      </c>
      <c r="L152" s="2">
        <f t="shared" ref="L152:L186" si="52">B152+E152+F152+G152+H152+J152</f>
        <v>282199.848</v>
      </c>
      <c r="M152">
        <f t="shared" si="42"/>
        <v>4893.1849499999998</v>
      </c>
      <c r="N152">
        <f t="shared" si="43"/>
        <v>1662.7327500000001</v>
      </c>
      <c r="O152">
        <f t="shared" ref="O152:O186" si="53">(80.04*0.204) + (0.011*(L152-(3*80.04))) + 0.007</f>
        <v>3117.8921679999999</v>
      </c>
      <c r="P152">
        <f t="shared" si="44"/>
        <v>997.63965000000007</v>
      </c>
      <c r="Q152">
        <f t="shared" si="45"/>
        <v>513.07182</v>
      </c>
      <c r="R152">
        <f t="shared" si="46"/>
        <v>950.13300000000004</v>
      </c>
    </row>
    <row r="153" spans="1:18" x14ac:dyDescent="0.2">
      <c r="A153">
        <f t="shared" ref="A153:A186" si="54">+A152+1</f>
        <v>131</v>
      </c>
      <c r="B153" s="2">
        <v>31729.200000000004</v>
      </c>
      <c r="C153" s="3" t="s">
        <v>8</v>
      </c>
      <c r="D153">
        <v>2</v>
      </c>
      <c r="E153" s="2">
        <f t="shared" si="41"/>
        <v>40190.320000000007</v>
      </c>
      <c r="F153" s="2">
        <f t="shared" si="47"/>
        <v>9518.76</v>
      </c>
      <c r="G153" s="62">
        <f t="shared" si="48"/>
        <v>960.48000000000013</v>
      </c>
      <c r="H153">
        <f t="shared" si="49"/>
        <v>3490.2120000000004</v>
      </c>
      <c r="I153">
        <f t="shared" si="50"/>
        <v>368.65200000000004</v>
      </c>
      <c r="J153">
        <f t="shared" si="51"/>
        <v>3172.9200000000005</v>
      </c>
      <c r="L153" s="2">
        <f t="shared" si="52"/>
        <v>89061.892000000007</v>
      </c>
      <c r="M153">
        <f t="shared" si="42"/>
        <v>1634.0538000000001</v>
      </c>
      <c r="N153">
        <f t="shared" si="43"/>
        <v>555.26100000000008</v>
      </c>
      <c r="O153">
        <f t="shared" si="53"/>
        <v>993.37465200000008</v>
      </c>
      <c r="P153">
        <f t="shared" si="44"/>
        <v>333.15660000000008</v>
      </c>
      <c r="Q153">
        <f t="shared" si="45"/>
        <v>171.33768000000003</v>
      </c>
      <c r="R153">
        <f t="shared" si="46"/>
        <v>317.29200000000003</v>
      </c>
    </row>
    <row r="154" spans="1:18" x14ac:dyDescent="0.2">
      <c r="A154">
        <f t="shared" si="54"/>
        <v>132</v>
      </c>
      <c r="B154" s="2">
        <v>114973.2</v>
      </c>
      <c r="C154" s="3" t="s">
        <v>11</v>
      </c>
      <c r="D154">
        <v>2</v>
      </c>
      <c r="E154" s="2">
        <f t="shared" si="41"/>
        <v>145632.72</v>
      </c>
      <c r="F154" s="2">
        <f t="shared" si="47"/>
        <v>49821.72</v>
      </c>
      <c r="G154" s="62">
        <f t="shared" si="48"/>
        <v>960.48000000000013</v>
      </c>
      <c r="H154">
        <f t="shared" si="49"/>
        <v>12647.052</v>
      </c>
      <c r="I154">
        <f t="shared" si="50"/>
        <v>9525.4919999999984</v>
      </c>
      <c r="J154">
        <f t="shared" si="51"/>
        <v>22994.639999999999</v>
      </c>
      <c r="L154" s="2">
        <f t="shared" si="52"/>
        <v>347029.81200000003</v>
      </c>
      <c r="M154">
        <f t="shared" si="42"/>
        <v>5921.1197999999995</v>
      </c>
      <c r="N154">
        <f t="shared" si="43"/>
        <v>2012.0310000000002</v>
      </c>
      <c r="O154">
        <f t="shared" si="53"/>
        <v>3831.0217720000005</v>
      </c>
      <c r="P154">
        <f t="shared" si="44"/>
        <v>1207.2186000000002</v>
      </c>
      <c r="Q154">
        <f t="shared" si="45"/>
        <v>620.85527999999999</v>
      </c>
      <c r="R154">
        <f t="shared" si="46"/>
        <v>1149.732</v>
      </c>
    </row>
    <row r="155" spans="1:18" x14ac:dyDescent="0.2">
      <c r="A155">
        <f t="shared" si="54"/>
        <v>133</v>
      </c>
      <c r="B155" s="2">
        <v>21567.899999999998</v>
      </c>
      <c r="C155" s="3" t="s">
        <v>7</v>
      </c>
      <c r="D155">
        <v>13</v>
      </c>
      <c r="E155" s="2">
        <f t="shared" si="41"/>
        <v>27319.339999999997</v>
      </c>
      <c r="F155" s="2">
        <f t="shared" si="47"/>
        <v>9346.09</v>
      </c>
      <c r="G155" s="62">
        <f t="shared" si="48"/>
        <v>960.48000000000013</v>
      </c>
      <c r="H155">
        <f t="shared" si="49"/>
        <v>2372.4689999999996</v>
      </c>
      <c r="I155">
        <f t="shared" si="50"/>
        <v>0</v>
      </c>
      <c r="J155">
        <f t="shared" si="51"/>
        <v>2156.79</v>
      </c>
      <c r="L155" s="2">
        <f t="shared" si="52"/>
        <v>63723.068999999989</v>
      </c>
      <c r="M155">
        <f t="shared" si="42"/>
        <v>1110.7468499999998</v>
      </c>
      <c r="N155">
        <f t="shared" si="43"/>
        <v>377.43824999999998</v>
      </c>
      <c r="O155">
        <f t="shared" si="53"/>
        <v>714.64759899999979</v>
      </c>
      <c r="P155">
        <f t="shared" si="44"/>
        <v>226.46294999999998</v>
      </c>
      <c r="Q155">
        <f t="shared" si="45"/>
        <v>116.46665999999999</v>
      </c>
      <c r="R155">
        <f t="shared" si="46"/>
        <v>215.67899999999997</v>
      </c>
    </row>
    <row r="156" spans="1:18" x14ac:dyDescent="0.2">
      <c r="A156">
        <f t="shared" si="54"/>
        <v>134</v>
      </c>
      <c r="B156" s="2">
        <v>135694.5</v>
      </c>
      <c r="C156" s="3" t="s">
        <v>11</v>
      </c>
      <c r="D156">
        <v>2</v>
      </c>
      <c r="E156" s="2">
        <f t="shared" si="41"/>
        <v>171879.7</v>
      </c>
      <c r="F156" s="2">
        <f t="shared" si="47"/>
        <v>58800.95</v>
      </c>
      <c r="G156" s="62">
        <f t="shared" si="48"/>
        <v>960.48000000000013</v>
      </c>
      <c r="H156">
        <f t="shared" si="49"/>
        <v>14926.395</v>
      </c>
      <c r="I156">
        <f t="shared" si="50"/>
        <v>11804.834999999999</v>
      </c>
      <c r="J156">
        <f t="shared" si="51"/>
        <v>27138.9</v>
      </c>
      <c r="L156" s="2">
        <f t="shared" si="52"/>
        <v>409400.92500000005</v>
      </c>
      <c r="M156">
        <f t="shared" si="42"/>
        <v>6988.2667499999998</v>
      </c>
      <c r="N156">
        <f t="shared" si="43"/>
        <v>2374.6537500000004</v>
      </c>
      <c r="O156">
        <f t="shared" si="53"/>
        <v>4517.1040149999999</v>
      </c>
      <c r="P156">
        <f t="shared" si="44"/>
        <v>1424.7922500000002</v>
      </c>
      <c r="Q156">
        <f t="shared" si="45"/>
        <v>732.75030000000004</v>
      </c>
      <c r="R156">
        <f t="shared" si="46"/>
        <v>1356.9449999999999</v>
      </c>
    </row>
    <row r="157" spans="1:18" x14ac:dyDescent="0.2">
      <c r="A157">
        <f t="shared" si="54"/>
        <v>135</v>
      </c>
      <c r="B157" s="2">
        <v>34377.9</v>
      </c>
      <c r="C157" s="3" t="s">
        <v>9</v>
      </c>
      <c r="D157">
        <v>2</v>
      </c>
      <c r="E157" s="2">
        <f t="shared" si="41"/>
        <v>43545.340000000004</v>
      </c>
      <c r="F157" s="2">
        <f t="shared" si="47"/>
        <v>14897.09</v>
      </c>
      <c r="G157" s="62">
        <f t="shared" si="48"/>
        <v>960.48000000000013</v>
      </c>
      <c r="H157">
        <f t="shared" si="49"/>
        <v>3781.569</v>
      </c>
      <c r="I157">
        <f t="shared" si="50"/>
        <v>660.00899999999956</v>
      </c>
      <c r="J157">
        <f t="shared" si="51"/>
        <v>5156.6850000000004</v>
      </c>
      <c r="L157" s="2">
        <f t="shared" si="52"/>
        <v>102719.064</v>
      </c>
      <c r="M157">
        <f t="shared" si="42"/>
        <v>1770.4618499999999</v>
      </c>
      <c r="N157">
        <f t="shared" si="43"/>
        <v>601.61325000000011</v>
      </c>
      <c r="O157">
        <f t="shared" si="53"/>
        <v>1143.6035440000001</v>
      </c>
      <c r="P157">
        <f t="shared" si="44"/>
        <v>360.96795000000003</v>
      </c>
      <c r="Q157">
        <f t="shared" si="45"/>
        <v>185.64066000000003</v>
      </c>
      <c r="R157">
        <f t="shared" si="46"/>
        <v>343.779</v>
      </c>
    </row>
    <row r="158" spans="1:18" x14ac:dyDescent="0.2">
      <c r="A158">
        <f t="shared" si="54"/>
        <v>136</v>
      </c>
      <c r="B158" s="2">
        <v>87529.2</v>
      </c>
      <c r="C158" s="3" t="s">
        <v>10</v>
      </c>
      <c r="D158">
        <v>2</v>
      </c>
      <c r="E158" s="2">
        <f t="shared" si="41"/>
        <v>110870.31999999999</v>
      </c>
      <c r="F158" s="2">
        <f t="shared" si="47"/>
        <v>37929.32</v>
      </c>
      <c r="G158" s="62">
        <f t="shared" si="48"/>
        <v>960.48000000000013</v>
      </c>
      <c r="H158">
        <f t="shared" si="49"/>
        <v>9628.2119999999995</v>
      </c>
      <c r="I158">
        <f t="shared" si="50"/>
        <v>6506.6519999999991</v>
      </c>
      <c r="J158">
        <f t="shared" si="51"/>
        <v>13129.38</v>
      </c>
      <c r="L158" s="2">
        <f t="shared" si="52"/>
        <v>260046.91200000001</v>
      </c>
      <c r="M158">
        <f t="shared" si="42"/>
        <v>4507.7537999999995</v>
      </c>
      <c r="N158">
        <f t="shared" si="43"/>
        <v>1531.7610000000002</v>
      </c>
      <c r="O158">
        <f t="shared" si="53"/>
        <v>2874.2098719999999</v>
      </c>
      <c r="P158">
        <f t="shared" si="44"/>
        <v>919.0566</v>
      </c>
      <c r="Q158">
        <f t="shared" si="45"/>
        <v>472.65768000000003</v>
      </c>
      <c r="R158">
        <f t="shared" si="46"/>
        <v>875.29200000000003</v>
      </c>
    </row>
    <row r="159" spans="1:18" x14ac:dyDescent="0.2">
      <c r="A159">
        <f t="shared" si="54"/>
        <v>137</v>
      </c>
      <c r="B159" s="2">
        <v>157561.5</v>
      </c>
      <c r="C159" s="3" t="s">
        <v>13</v>
      </c>
      <c r="D159">
        <v>2</v>
      </c>
      <c r="E159" s="2">
        <f t="shared" si="41"/>
        <v>199577.9</v>
      </c>
      <c r="F159" s="2">
        <f t="shared" si="47"/>
        <v>78780.75</v>
      </c>
      <c r="G159" s="62">
        <f t="shared" si="48"/>
        <v>960.48000000000013</v>
      </c>
      <c r="H159">
        <f t="shared" si="49"/>
        <v>17331.764999999999</v>
      </c>
      <c r="I159">
        <f t="shared" si="50"/>
        <v>14210.204999999998</v>
      </c>
      <c r="J159">
        <f t="shared" si="51"/>
        <v>47268.45</v>
      </c>
      <c r="L159" s="2">
        <f t="shared" si="52"/>
        <v>501480.84500000003</v>
      </c>
      <c r="M159">
        <f t="shared" si="42"/>
        <v>8114.4172499999995</v>
      </c>
      <c r="N159">
        <f t="shared" si="43"/>
        <v>2757.3262500000001</v>
      </c>
      <c r="O159">
        <f t="shared" si="53"/>
        <v>5529.9831349999995</v>
      </c>
      <c r="P159">
        <f t="shared" si="44"/>
        <v>1654.3957500000001</v>
      </c>
      <c r="Q159">
        <f t="shared" si="45"/>
        <v>850.83210000000008</v>
      </c>
      <c r="R159">
        <f t="shared" si="46"/>
        <v>1575.615</v>
      </c>
    </row>
    <row r="160" spans="1:18" x14ac:dyDescent="0.2">
      <c r="A160">
        <f t="shared" si="54"/>
        <v>138</v>
      </c>
      <c r="B160" s="2">
        <v>67989.899999999994</v>
      </c>
      <c r="C160" s="3" t="s">
        <v>9</v>
      </c>
      <c r="D160">
        <v>1</v>
      </c>
      <c r="E160" s="2">
        <f t="shared" si="41"/>
        <v>86120.54</v>
      </c>
      <c r="F160" s="2">
        <f t="shared" si="47"/>
        <v>29462.29</v>
      </c>
      <c r="G160" s="62">
        <f t="shared" si="48"/>
        <v>960.48000000000013</v>
      </c>
      <c r="H160">
        <f t="shared" si="49"/>
        <v>7478.8889999999992</v>
      </c>
      <c r="I160">
        <f t="shared" si="50"/>
        <v>4357.3289999999988</v>
      </c>
      <c r="J160">
        <f t="shared" si="51"/>
        <v>10198.484999999999</v>
      </c>
      <c r="L160" s="2">
        <f t="shared" si="52"/>
        <v>202210.584</v>
      </c>
      <c r="M160">
        <f t="shared" si="42"/>
        <v>3501.4798499999997</v>
      </c>
      <c r="N160">
        <f t="shared" si="43"/>
        <v>1189.8232499999999</v>
      </c>
      <c r="O160">
        <f t="shared" si="53"/>
        <v>2238.010264</v>
      </c>
      <c r="P160">
        <f t="shared" si="44"/>
        <v>713.89395000000002</v>
      </c>
      <c r="Q160">
        <f t="shared" si="45"/>
        <v>367.14546000000001</v>
      </c>
      <c r="R160">
        <f t="shared" si="46"/>
        <v>679.899</v>
      </c>
    </row>
    <row r="161" spans="1:18" x14ac:dyDescent="0.2">
      <c r="A161">
        <f t="shared" si="54"/>
        <v>139</v>
      </c>
      <c r="B161" s="2">
        <v>39676.799999999996</v>
      </c>
      <c r="C161" s="3" t="s">
        <v>7</v>
      </c>
      <c r="D161">
        <v>5</v>
      </c>
      <c r="E161" s="2">
        <f t="shared" si="41"/>
        <v>50257.279999999999</v>
      </c>
      <c r="F161" s="2">
        <f t="shared" si="47"/>
        <v>6612.7999999999993</v>
      </c>
      <c r="G161" s="62">
        <f t="shared" si="48"/>
        <v>960.48000000000013</v>
      </c>
      <c r="H161">
        <f t="shared" si="49"/>
        <v>4364.4479999999994</v>
      </c>
      <c r="I161">
        <f t="shared" si="50"/>
        <v>1242.887999999999</v>
      </c>
      <c r="J161">
        <f t="shared" si="51"/>
        <v>3967.68</v>
      </c>
      <c r="L161" s="2">
        <f t="shared" si="52"/>
        <v>105839.48799999998</v>
      </c>
      <c r="M161">
        <f t="shared" si="42"/>
        <v>2043.3551999999997</v>
      </c>
      <c r="N161">
        <f t="shared" si="43"/>
        <v>694.34399999999994</v>
      </c>
      <c r="O161">
        <f t="shared" si="53"/>
        <v>1177.9282079999998</v>
      </c>
      <c r="P161">
        <f t="shared" si="44"/>
        <v>416.60640000000001</v>
      </c>
      <c r="Q161">
        <f t="shared" si="45"/>
        <v>214.25471999999999</v>
      </c>
      <c r="R161">
        <f t="shared" si="46"/>
        <v>396.76799999999997</v>
      </c>
    </row>
    <row r="162" spans="1:18" x14ac:dyDescent="0.2">
      <c r="A162">
        <f t="shared" si="54"/>
        <v>140</v>
      </c>
      <c r="B162" s="2">
        <v>24938.399999999998</v>
      </c>
      <c r="C162" s="3" t="s">
        <v>8</v>
      </c>
      <c r="D162">
        <v>1</v>
      </c>
      <c r="E162" s="2">
        <f t="shared" si="41"/>
        <v>31588.639999999999</v>
      </c>
      <c r="F162" s="2">
        <f t="shared" si="47"/>
        <v>5818.96</v>
      </c>
      <c r="G162" s="62">
        <f t="shared" si="48"/>
        <v>960.48000000000013</v>
      </c>
      <c r="H162">
        <f t="shared" si="49"/>
        <v>2743.2239999999997</v>
      </c>
      <c r="I162">
        <f t="shared" si="50"/>
        <v>0</v>
      </c>
      <c r="J162">
        <f t="shared" si="51"/>
        <v>2493.84</v>
      </c>
      <c r="L162" s="2">
        <f t="shared" si="52"/>
        <v>68543.543999999994</v>
      </c>
      <c r="M162">
        <f t="shared" si="42"/>
        <v>1284.3275999999998</v>
      </c>
      <c r="N162">
        <f t="shared" si="43"/>
        <v>436.42200000000003</v>
      </c>
      <c r="O162">
        <f t="shared" si="53"/>
        <v>767.67282399999988</v>
      </c>
      <c r="P162">
        <f t="shared" si="44"/>
        <v>261.85320000000002</v>
      </c>
      <c r="Q162">
        <f t="shared" si="45"/>
        <v>134.66736</v>
      </c>
      <c r="R162">
        <f t="shared" si="46"/>
        <v>249.38399999999999</v>
      </c>
    </row>
    <row r="163" spans="1:18" x14ac:dyDescent="0.2">
      <c r="A163">
        <f t="shared" si="54"/>
        <v>141</v>
      </c>
      <c r="B163" s="2">
        <v>20185.5</v>
      </c>
      <c r="C163" s="3" t="s">
        <v>6</v>
      </c>
      <c r="D163">
        <v>1</v>
      </c>
      <c r="E163" s="2">
        <f t="shared" si="41"/>
        <v>25568.3</v>
      </c>
      <c r="F163" s="2">
        <f t="shared" si="47"/>
        <v>4709.95</v>
      </c>
      <c r="G163" s="62">
        <f t="shared" si="48"/>
        <v>960.48000000000013</v>
      </c>
      <c r="H163">
        <f t="shared" si="49"/>
        <v>2220.4050000000002</v>
      </c>
      <c r="I163">
        <f t="shared" si="50"/>
        <v>0</v>
      </c>
      <c r="J163">
        <f t="shared" si="51"/>
        <v>1009.2750000000001</v>
      </c>
      <c r="L163" s="2">
        <f t="shared" si="52"/>
        <v>54653.91</v>
      </c>
      <c r="M163">
        <f t="shared" si="42"/>
        <v>1039.5532499999999</v>
      </c>
      <c r="N163">
        <f t="shared" si="43"/>
        <v>353.24625000000003</v>
      </c>
      <c r="O163">
        <f t="shared" si="53"/>
        <v>614.88684999999998</v>
      </c>
      <c r="P163">
        <f t="shared" si="44"/>
        <v>211.94775000000001</v>
      </c>
      <c r="Q163">
        <f t="shared" si="45"/>
        <v>109.0017</v>
      </c>
      <c r="R163">
        <f t="shared" si="46"/>
        <v>201.85500000000002</v>
      </c>
    </row>
    <row r="164" spans="1:18" x14ac:dyDescent="0.2">
      <c r="A164">
        <f t="shared" si="54"/>
        <v>142</v>
      </c>
      <c r="B164" s="2">
        <v>26587.200000000001</v>
      </c>
      <c r="C164" s="3" t="s">
        <v>6</v>
      </c>
      <c r="D164">
        <v>5</v>
      </c>
      <c r="E164" s="2">
        <f t="shared" si="41"/>
        <v>33677.120000000003</v>
      </c>
      <c r="F164" s="2">
        <f t="shared" si="47"/>
        <v>4431.2</v>
      </c>
      <c r="G164" s="62">
        <f t="shared" si="48"/>
        <v>960.48000000000013</v>
      </c>
      <c r="H164">
        <f t="shared" si="49"/>
        <v>2924.5920000000001</v>
      </c>
      <c r="I164">
        <f t="shared" si="50"/>
        <v>0</v>
      </c>
      <c r="J164">
        <f t="shared" si="51"/>
        <v>1329.3600000000001</v>
      </c>
      <c r="L164" s="2">
        <f t="shared" si="52"/>
        <v>69909.952000000005</v>
      </c>
      <c r="M164">
        <f t="shared" si="42"/>
        <v>1369.2408</v>
      </c>
      <c r="N164">
        <f t="shared" si="43"/>
        <v>465.27600000000007</v>
      </c>
      <c r="O164">
        <f t="shared" si="53"/>
        <v>782.70331199999998</v>
      </c>
      <c r="P164">
        <f t="shared" si="44"/>
        <v>279.16560000000004</v>
      </c>
      <c r="Q164">
        <f t="shared" si="45"/>
        <v>143.57088000000002</v>
      </c>
      <c r="R164">
        <f t="shared" si="46"/>
        <v>265.87200000000001</v>
      </c>
    </row>
    <row r="165" spans="1:18" x14ac:dyDescent="0.2">
      <c r="A165">
        <f t="shared" si="54"/>
        <v>143</v>
      </c>
      <c r="B165" s="2">
        <v>35327.399999999994</v>
      </c>
      <c r="C165" s="3" t="s">
        <v>7</v>
      </c>
      <c r="D165">
        <v>9</v>
      </c>
      <c r="E165" s="2">
        <f t="shared" si="41"/>
        <v>44748.039999999994</v>
      </c>
      <c r="F165" s="2">
        <f t="shared" si="47"/>
        <v>10598.219999999998</v>
      </c>
      <c r="G165" s="62">
        <f t="shared" si="48"/>
        <v>960.48000000000013</v>
      </c>
      <c r="H165">
        <f t="shared" si="49"/>
        <v>3886.0139999999992</v>
      </c>
      <c r="I165">
        <f t="shared" si="50"/>
        <v>764.45399999999881</v>
      </c>
      <c r="J165">
        <f t="shared" si="51"/>
        <v>3532.74</v>
      </c>
      <c r="L165" s="2">
        <f t="shared" si="52"/>
        <v>99052.893999999986</v>
      </c>
      <c r="M165">
        <f t="shared" si="42"/>
        <v>1819.3610999999996</v>
      </c>
      <c r="N165">
        <f t="shared" si="43"/>
        <v>618.22949999999992</v>
      </c>
      <c r="O165">
        <f t="shared" si="53"/>
        <v>1103.275674</v>
      </c>
      <c r="P165">
        <f t="shared" si="44"/>
        <v>370.93769999999995</v>
      </c>
      <c r="Q165">
        <f t="shared" si="45"/>
        <v>190.76795999999999</v>
      </c>
      <c r="R165">
        <f t="shared" si="46"/>
        <v>353.27399999999994</v>
      </c>
    </row>
    <row r="166" spans="1:18" x14ac:dyDescent="0.2">
      <c r="A166">
        <f t="shared" si="54"/>
        <v>144</v>
      </c>
      <c r="B166" s="2">
        <v>97914.9</v>
      </c>
      <c r="C166" s="3" t="s">
        <v>11</v>
      </c>
      <c r="D166">
        <v>10</v>
      </c>
      <c r="E166" s="2">
        <f t="shared" si="41"/>
        <v>124025.54</v>
      </c>
      <c r="F166" s="2">
        <f t="shared" si="47"/>
        <v>32638.3</v>
      </c>
      <c r="G166" s="62">
        <f t="shared" si="48"/>
        <v>960.48000000000013</v>
      </c>
      <c r="H166">
        <f t="shared" si="49"/>
        <v>10770.638999999999</v>
      </c>
      <c r="I166">
        <f t="shared" si="50"/>
        <v>7649.0789999999988</v>
      </c>
      <c r="J166">
        <f t="shared" si="51"/>
        <v>19582.98</v>
      </c>
      <c r="L166" s="2">
        <f t="shared" si="52"/>
        <v>285892.83899999998</v>
      </c>
      <c r="M166">
        <f t="shared" si="42"/>
        <v>5042.6173499999995</v>
      </c>
      <c r="N166">
        <f t="shared" si="43"/>
        <v>1713.5107500000001</v>
      </c>
      <c r="O166">
        <f t="shared" si="53"/>
        <v>3158.5150689999996</v>
      </c>
      <c r="P166">
        <f t="shared" si="44"/>
        <v>1028.10645</v>
      </c>
      <c r="Q166">
        <f t="shared" si="45"/>
        <v>528.74045999999998</v>
      </c>
      <c r="R166">
        <f t="shared" si="46"/>
        <v>979.149</v>
      </c>
    </row>
    <row r="167" spans="1:18" x14ac:dyDescent="0.2">
      <c r="A167">
        <f t="shared" si="54"/>
        <v>145</v>
      </c>
      <c r="B167" s="2">
        <v>23472</v>
      </c>
      <c r="C167" s="3" t="s">
        <v>7</v>
      </c>
      <c r="D167">
        <v>1</v>
      </c>
      <c r="E167" s="2">
        <f t="shared" si="41"/>
        <v>29731.200000000001</v>
      </c>
      <c r="F167" s="2">
        <f t="shared" si="47"/>
        <v>5476.8</v>
      </c>
      <c r="G167" s="62">
        <f t="shared" si="48"/>
        <v>960.48000000000013</v>
      </c>
      <c r="H167">
        <f t="shared" si="49"/>
        <v>2581.92</v>
      </c>
      <c r="I167">
        <f t="shared" si="50"/>
        <v>0</v>
      </c>
      <c r="J167">
        <f t="shared" si="51"/>
        <v>2347.2000000000003</v>
      </c>
      <c r="L167" s="2">
        <f t="shared" si="52"/>
        <v>64569.599999999999</v>
      </c>
      <c r="M167">
        <f t="shared" si="42"/>
        <v>1208.808</v>
      </c>
      <c r="N167">
        <f t="shared" si="43"/>
        <v>410.76000000000005</v>
      </c>
      <c r="O167">
        <f t="shared" si="53"/>
        <v>723.95943999999986</v>
      </c>
      <c r="P167">
        <f t="shared" si="44"/>
        <v>246.45600000000002</v>
      </c>
      <c r="Q167">
        <f t="shared" si="45"/>
        <v>126.7488</v>
      </c>
      <c r="R167">
        <f t="shared" si="46"/>
        <v>234.72</v>
      </c>
    </row>
    <row r="168" spans="1:18" x14ac:dyDescent="0.2">
      <c r="A168">
        <f t="shared" si="54"/>
        <v>146</v>
      </c>
      <c r="B168" s="2">
        <v>26463.9</v>
      </c>
      <c r="C168" s="3" t="s">
        <v>7</v>
      </c>
      <c r="D168">
        <v>1</v>
      </c>
      <c r="E168" s="2">
        <f t="shared" si="41"/>
        <v>33520.94</v>
      </c>
      <c r="F168" s="2">
        <f t="shared" si="47"/>
        <v>6174.91</v>
      </c>
      <c r="G168" s="62">
        <f t="shared" si="48"/>
        <v>960.48000000000013</v>
      </c>
      <c r="H168">
        <f t="shared" si="49"/>
        <v>2911.029</v>
      </c>
      <c r="I168">
        <f t="shared" si="50"/>
        <v>0</v>
      </c>
      <c r="J168">
        <f t="shared" si="51"/>
        <v>2646.3900000000003</v>
      </c>
      <c r="L168" s="2">
        <f t="shared" si="52"/>
        <v>72677.64899999999</v>
      </c>
      <c r="M168">
        <f t="shared" si="42"/>
        <v>1362.89085</v>
      </c>
      <c r="N168">
        <f t="shared" si="43"/>
        <v>463.11825000000005</v>
      </c>
      <c r="O168">
        <f t="shared" si="53"/>
        <v>813.14797899999985</v>
      </c>
      <c r="P168">
        <f t="shared" si="44"/>
        <v>277.87095000000005</v>
      </c>
      <c r="Q168">
        <f t="shared" si="45"/>
        <v>142.90506000000002</v>
      </c>
      <c r="R168">
        <f t="shared" si="46"/>
        <v>264.63900000000001</v>
      </c>
    </row>
    <row r="169" spans="1:18" x14ac:dyDescent="0.2">
      <c r="A169">
        <f t="shared" si="54"/>
        <v>147</v>
      </c>
      <c r="B169" s="2">
        <v>27136.199999999997</v>
      </c>
      <c r="C169" s="3" t="s">
        <v>8</v>
      </c>
      <c r="D169">
        <v>1</v>
      </c>
      <c r="E169" s="2">
        <f t="shared" si="41"/>
        <v>34372.519999999997</v>
      </c>
      <c r="F169" s="2">
        <f t="shared" si="47"/>
        <v>6331.7799999999988</v>
      </c>
      <c r="G169" s="62">
        <f t="shared" si="48"/>
        <v>960.48000000000013</v>
      </c>
      <c r="H169">
        <f t="shared" si="49"/>
        <v>2984.9819999999995</v>
      </c>
      <c r="I169">
        <f t="shared" si="50"/>
        <v>0</v>
      </c>
      <c r="J169">
        <f t="shared" si="51"/>
        <v>2713.62</v>
      </c>
      <c r="L169" s="2">
        <f t="shared" si="52"/>
        <v>74499.581999999995</v>
      </c>
      <c r="M169">
        <f t="shared" si="42"/>
        <v>1397.5142999999998</v>
      </c>
      <c r="N169">
        <f t="shared" si="43"/>
        <v>474.88349999999997</v>
      </c>
      <c r="O169">
        <f t="shared" si="53"/>
        <v>833.18924199999992</v>
      </c>
      <c r="P169">
        <f t="shared" si="44"/>
        <v>284.93009999999998</v>
      </c>
      <c r="Q169">
        <f t="shared" si="45"/>
        <v>146.53547999999998</v>
      </c>
      <c r="R169">
        <f t="shared" si="46"/>
        <v>271.36199999999997</v>
      </c>
    </row>
    <row r="170" spans="1:18" x14ac:dyDescent="0.2">
      <c r="A170">
        <f t="shared" si="54"/>
        <v>148</v>
      </c>
      <c r="B170" s="2">
        <v>31380</v>
      </c>
      <c r="C170" s="3" t="s">
        <v>8</v>
      </c>
      <c r="D170">
        <v>1</v>
      </c>
      <c r="E170" s="2">
        <f t="shared" si="41"/>
        <v>39748</v>
      </c>
      <c r="F170" s="2">
        <f t="shared" si="47"/>
        <v>7322</v>
      </c>
      <c r="G170" s="62">
        <f t="shared" si="48"/>
        <v>960.48000000000013</v>
      </c>
      <c r="H170">
        <f t="shared" si="49"/>
        <v>3451.8</v>
      </c>
      <c r="I170">
        <f t="shared" si="50"/>
        <v>330.23999999999978</v>
      </c>
      <c r="J170">
        <f t="shared" si="51"/>
        <v>3138</v>
      </c>
      <c r="L170" s="2">
        <f t="shared" si="52"/>
        <v>86000.28</v>
      </c>
      <c r="M170">
        <f t="shared" si="42"/>
        <v>1616.07</v>
      </c>
      <c r="N170">
        <f t="shared" si="43"/>
        <v>549.15000000000009</v>
      </c>
      <c r="O170">
        <f t="shared" si="53"/>
        <v>959.69691999999998</v>
      </c>
      <c r="P170">
        <f t="shared" si="44"/>
        <v>329.49</v>
      </c>
      <c r="Q170">
        <f t="shared" si="45"/>
        <v>169.452</v>
      </c>
      <c r="R170">
        <f t="shared" si="46"/>
        <v>313.8</v>
      </c>
    </row>
    <row r="171" spans="1:18" x14ac:dyDescent="0.2">
      <c r="A171">
        <f t="shared" si="54"/>
        <v>149</v>
      </c>
      <c r="B171" s="2">
        <v>25104</v>
      </c>
      <c r="C171" s="3" t="s">
        <v>8</v>
      </c>
      <c r="D171">
        <v>1</v>
      </c>
      <c r="E171" s="2">
        <f t="shared" si="41"/>
        <v>31798.400000000001</v>
      </c>
      <c r="F171" s="2">
        <f t="shared" si="47"/>
        <v>5857.5999999999995</v>
      </c>
      <c r="G171" s="62">
        <f t="shared" si="48"/>
        <v>960.48000000000013</v>
      </c>
      <c r="H171">
        <f t="shared" si="49"/>
        <v>2761.44</v>
      </c>
      <c r="I171">
        <f t="shared" si="50"/>
        <v>0</v>
      </c>
      <c r="J171">
        <f t="shared" si="51"/>
        <v>2510.4</v>
      </c>
      <c r="L171" s="2">
        <f t="shared" si="52"/>
        <v>68992.319999999992</v>
      </c>
      <c r="M171">
        <f t="shared" si="42"/>
        <v>1292.856</v>
      </c>
      <c r="N171">
        <f t="shared" si="43"/>
        <v>439.32000000000005</v>
      </c>
      <c r="O171">
        <f t="shared" si="53"/>
        <v>772.60935999999992</v>
      </c>
      <c r="P171">
        <f t="shared" si="44"/>
        <v>263.59200000000004</v>
      </c>
      <c r="Q171">
        <f t="shared" si="45"/>
        <v>135.5616</v>
      </c>
      <c r="R171">
        <f t="shared" si="46"/>
        <v>251.04</v>
      </c>
    </row>
    <row r="172" spans="1:18" x14ac:dyDescent="0.2">
      <c r="A172">
        <f t="shared" si="54"/>
        <v>150</v>
      </c>
      <c r="B172" s="2">
        <v>39225</v>
      </c>
      <c r="C172" s="3" t="s">
        <v>8</v>
      </c>
      <c r="D172">
        <v>1</v>
      </c>
      <c r="E172" s="2">
        <f t="shared" si="41"/>
        <v>49685</v>
      </c>
      <c r="F172" s="2">
        <f t="shared" si="47"/>
        <v>9152.5</v>
      </c>
      <c r="G172" s="62">
        <f t="shared" si="48"/>
        <v>960.48000000000013</v>
      </c>
      <c r="H172">
        <f t="shared" si="49"/>
        <v>4314.75</v>
      </c>
      <c r="I172">
        <f t="shared" si="50"/>
        <v>1193.1899999999996</v>
      </c>
      <c r="J172">
        <f t="shared" si="51"/>
        <v>3922.5</v>
      </c>
      <c r="L172" s="2">
        <f t="shared" si="52"/>
        <v>107260.23</v>
      </c>
      <c r="M172">
        <f t="shared" si="42"/>
        <v>2020.0874999999999</v>
      </c>
      <c r="N172">
        <f t="shared" si="43"/>
        <v>686.43750000000011</v>
      </c>
      <c r="O172">
        <f t="shared" si="53"/>
        <v>1193.55637</v>
      </c>
      <c r="P172">
        <f t="shared" si="44"/>
        <v>411.86250000000001</v>
      </c>
      <c r="Q172">
        <f t="shared" si="45"/>
        <v>211.815</v>
      </c>
      <c r="R172">
        <f t="shared" si="46"/>
        <v>392.25</v>
      </c>
    </row>
    <row r="173" spans="1:18" x14ac:dyDescent="0.2">
      <c r="A173">
        <f t="shared" si="54"/>
        <v>151</v>
      </c>
      <c r="B173" s="2">
        <v>160169.1</v>
      </c>
      <c r="C173" s="3" t="s">
        <v>13</v>
      </c>
      <c r="D173">
        <v>1</v>
      </c>
      <c r="E173" s="2">
        <f t="shared" si="41"/>
        <v>202880.86000000002</v>
      </c>
      <c r="F173" s="2">
        <f t="shared" si="47"/>
        <v>80084.55</v>
      </c>
      <c r="G173" s="62">
        <f t="shared" si="48"/>
        <v>960.48000000000013</v>
      </c>
      <c r="H173">
        <f t="shared" si="49"/>
        <v>17618.601000000002</v>
      </c>
      <c r="I173">
        <f t="shared" si="50"/>
        <v>14497.041000000001</v>
      </c>
      <c r="J173">
        <f t="shared" si="51"/>
        <v>48050.73</v>
      </c>
      <c r="L173" s="2">
        <f t="shared" si="52"/>
        <v>509764.321</v>
      </c>
      <c r="M173">
        <f t="shared" si="42"/>
        <v>8248.7086500000005</v>
      </c>
      <c r="N173">
        <f t="shared" si="43"/>
        <v>2802.9592500000003</v>
      </c>
      <c r="O173">
        <f t="shared" si="53"/>
        <v>5621.1013709999997</v>
      </c>
      <c r="P173">
        <f t="shared" si="44"/>
        <v>1681.7755500000001</v>
      </c>
      <c r="Q173">
        <f t="shared" si="45"/>
        <v>864.91314000000011</v>
      </c>
      <c r="R173">
        <f t="shared" si="46"/>
        <v>1601.691</v>
      </c>
    </row>
    <row r="174" spans="1:18" x14ac:dyDescent="0.2">
      <c r="A174">
        <f t="shared" si="54"/>
        <v>152</v>
      </c>
      <c r="B174" s="2">
        <v>88323.599999999991</v>
      </c>
      <c r="C174" s="3" t="s">
        <v>11</v>
      </c>
      <c r="D174">
        <v>1</v>
      </c>
      <c r="E174" s="2">
        <f t="shared" si="41"/>
        <v>111876.56</v>
      </c>
      <c r="F174" s="2">
        <f t="shared" si="47"/>
        <v>38273.56</v>
      </c>
      <c r="G174" s="62">
        <f t="shared" si="48"/>
        <v>960.48000000000013</v>
      </c>
      <c r="H174">
        <f t="shared" si="49"/>
        <v>9715.5959999999995</v>
      </c>
      <c r="I174">
        <f t="shared" si="50"/>
        <v>6594.0359999999991</v>
      </c>
      <c r="J174">
        <f t="shared" si="51"/>
        <v>17664.719999999998</v>
      </c>
      <c r="L174" s="2">
        <f t="shared" si="52"/>
        <v>266814.51599999995</v>
      </c>
      <c r="M174">
        <f t="shared" si="42"/>
        <v>4548.665399999999</v>
      </c>
      <c r="N174">
        <f t="shared" si="43"/>
        <v>1545.663</v>
      </c>
      <c r="O174">
        <f t="shared" si="53"/>
        <v>2948.6535159999994</v>
      </c>
      <c r="P174">
        <f t="shared" si="44"/>
        <v>927.39779999999996</v>
      </c>
      <c r="Q174">
        <f t="shared" si="45"/>
        <v>476.94743999999997</v>
      </c>
      <c r="R174">
        <f t="shared" si="46"/>
        <v>883.23599999999988</v>
      </c>
    </row>
    <row r="175" spans="1:18" x14ac:dyDescent="0.2">
      <c r="A175">
        <f t="shared" si="54"/>
        <v>153</v>
      </c>
      <c r="B175" s="2">
        <v>120172.2</v>
      </c>
      <c r="C175" s="3" t="s">
        <v>11</v>
      </c>
      <c r="D175">
        <v>1</v>
      </c>
      <c r="E175" s="2">
        <f t="shared" si="41"/>
        <v>152218.12</v>
      </c>
      <c r="F175" s="2">
        <f t="shared" si="47"/>
        <v>52074.619999999995</v>
      </c>
      <c r="G175" s="62">
        <f t="shared" si="48"/>
        <v>960.48000000000013</v>
      </c>
      <c r="H175">
        <f t="shared" si="49"/>
        <v>13218.941999999999</v>
      </c>
      <c r="I175">
        <f t="shared" si="50"/>
        <v>10097.381999999998</v>
      </c>
      <c r="J175">
        <f t="shared" si="51"/>
        <v>24034.440000000002</v>
      </c>
      <c r="L175" s="2">
        <f t="shared" si="52"/>
        <v>362678.80199999997</v>
      </c>
      <c r="M175">
        <f t="shared" si="42"/>
        <v>6188.8682999999992</v>
      </c>
      <c r="N175">
        <f t="shared" si="43"/>
        <v>2103.0135</v>
      </c>
      <c r="O175">
        <f t="shared" si="53"/>
        <v>4003.1606619999993</v>
      </c>
      <c r="P175">
        <f t="shared" si="44"/>
        <v>1261.8081</v>
      </c>
      <c r="Q175">
        <f t="shared" si="45"/>
        <v>648.92988000000003</v>
      </c>
      <c r="R175">
        <f t="shared" si="46"/>
        <v>1201.722</v>
      </c>
    </row>
    <row r="176" spans="1:18" x14ac:dyDescent="0.2">
      <c r="A176">
        <f t="shared" si="54"/>
        <v>154</v>
      </c>
      <c r="B176" s="2">
        <v>31832.699999999997</v>
      </c>
      <c r="C176" s="3" t="s">
        <v>8</v>
      </c>
      <c r="D176">
        <v>1</v>
      </c>
      <c r="E176" s="2">
        <f t="shared" si="41"/>
        <v>40321.42</v>
      </c>
      <c r="F176" s="2">
        <f t="shared" si="47"/>
        <v>7427.6299999999992</v>
      </c>
      <c r="G176" s="62">
        <f t="shared" si="48"/>
        <v>960.48000000000013</v>
      </c>
      <c r="H176">
        <f t="shared" si="49"/>
        <v>3501.5969999999998</v>
      </c>
      <c r="I176">
        <f t="shared" si="50"/>
        <v>380.03699999999935</v>
      </c>
      <c r="J176">
        <f t="shared" si="51"/>
        <v>3183.27</v>
      </c>
      <c r="L176" s="2">
        <f t="shared" si="52"/>
        <v>87227.096999999994</v>
      </c>
      <c r="M176">
        <f t="shared" si="42"/>
        <v>1639.3840499999997</v>
      </c>
      <c r="N176">
        <f t="shared" si="43"/>
        <v>557.07225000000005</v>
      </c>
      <c r="O176">
        <f t="shared" si="53"/>
        <v>973.1919069999999</v>
      </c>
      <c r="P176">
        <f t="shared" si="44"/>
        <v>334.24334999999996</v>
      </c>
      <c r="Q176">
        <f t="shared" si="45"/>
        <v>171.89658</v>
      </c>
      <c r="R176">
        <f t="shared" si="46"/>
        <v>318.327</v>
      </c>
    </row>
    <row r="177" spans="1:18" x14ac:dyDescent="0.2">
      <c r="A177">
        <f t="shared" si="54"/>
        <v>155</v>
      </c>
      <c r="B177" s="2">
        <v>35846.400000000001</v>
      </c>
      <c r="C177" s="3" t="s">
        <v>7</v>
      </c>
      <c r="D177">
        <v>1</v>
      </c>
      <c r="E177" s="2">
        <f t="shared" si="41"/>
        <v>45405.440000000002</v>
      </c>
      <c r="F177" s="2">
        <f t="shared" si="47"/>
        <v>8364.16</v>
      </c>
      <c r="G177" s="62">
        <f t="shared" si="48"/>
        <v>960.48000000000013</v>
      </c>
      <c r="H177">
        <f t="shared" si="49"/>
        <v>3943.1040000000003</v>
      </c>
      <c r="I177">
        <f t="shared" si="50"/>
        <v>821.54399999999987</v>
      </c>
      <c r="J177">
        <f t="shared" si="51"/>
        <v>3584.6400000000003</v>
      </c>
      <c r="L177" s="2">
        <f t="shared" si="52"/>
        <v>98104.224000000002</v>
      </c>
      <c r="M177">
        <f t="shared" si="42"/>
        <v>1846.0896</v>
      </c>
      <c r="N177">
        <f t="shared" si="43"/>
        <v>627.31200000000013</v>
      </c>
      <c r="O177">
        <f t="shared" si="53"/>
        <v>1092.8403040000001</v>
      </c>
      <c r="P177">
        <f t="shared" si="44"/>
        <v>376.38720000000006</v>
      </c>
      <c r="Q177">
        <f t="shared" si="45"/>
        <v>193.57056000000003</v>
      </c>
      <c r="R177">
        <f t="shared" si="46"/>
        <v>358.464</v>
      </c>
    </row>
    <row r="178" spans="1:18" x14ac:dyDescent="0.2">
      <c r="A178">
        <f t="shared" si="54"/>
        <v>156</v>
      </c>
      <c r="B178" s="2">
        <v>22500</v>
      </c>
      <c r="C178" s="3" t="s">
        <v>7</v>
      </c>
      <c r="D178">
        <v>0</v>
      </c>
      <c r="E178" s="2">
        <f t="shared" si="41"/>
        <v>28500</v>
      </c>
      <c r="F178" s="2">
        <f t="shared" si="47"/>
        <v>5250</v>
      </c>
      <c r="G178" s="62">
        <f t="shared" si="48"/>
        <v>960.48000000000013</v>
      </c>
      <c r="H178">
        <f t="shared" si="49"/>
        <v>2475</v>
      </c>
      <c r="I178">
        <f t="shared" si="50"/>
        <v>0</v>
      </c>
      <c r="J178">
        <f t="shared" si="51"/>
        <v>2250</v>
      </c>
      <c r="L178" s="2">
        <f t="shared" si="52"/>
        <v>61935.48</v>
      </c>
      <c r="M178">
        <f t="shared" si="42"/>
        <v>1158.75</v>
      </c>
      <c r="N178">
        <f t="shared" si="43"/>
        <v>393.75000000000006</v>
      </c>
      <c r="O178">
        <f t="shared" si="53"/>
        <v>694.98411999999996</v>
      </c>
      <c r="P178">
        <f t="shared" si="44"/>
        <v>236.25000000000003</v>
      </c>
      <c r="Q178">
        <f t="shared" si="45"/>
        <v>121.5</v>
      </c>
      <c r="R178">
        <f t="shared" si="46"/>
        <v>225</v>
      </c>
    </row>
    <row r="179" spans="1:18" x14ac:dyDescent="0.2">
      <c r="A179">
        <f t="shared" si="54"/>
        <v>157</v>
      </c>
      <c r="B179" s="2">
        <v>18816.900000000001</v>
      </c>
      <c r="C179" s="3" t="s">
        <v>6</v>
      </c>
      <c r="D179">
        <v>0</v>
      </c>
      <c r="E179" s="2">
        <f t="shared" si="41"/>
        <v>23834.74</v>
      </c>
      <c r="F179" s="2">
        <f t="shared" si="47"/>
        <v>4390.6100000000006</v>
      </c>
      <c r="G179" s="62">
        <f t="shared" si="48"/>
        <v>960.48000000000013</v>
      </c>
      <c r="H179">
        <f t="shared" si="49"/>
        <v>2069.8590000000004</v>
      </c>
      <c r="I179">
        <f t="shared" si="50"/>
        <v>0</v>
      </c>
      <c r="J179">
        <f t="shared" si="51"/>
        <v>940.84500000000014</v>
      </c>
      <c r="L179" s="2">
        <f t="shared" si="52"/>
        <v>51013.434000000008</v>
      </c>
      <c r="M179">
        <f t="shared" si="42"/>
        <v>969.07035000000008</v>
      </c>
      <c r="N179">
        <f t="shared" si="43"/>
        <v>329.29575000000006</v>
      </c>
      <c r="O179">
        <f t="shared" si="53"/>
        <v>574.84161400000005</v>
      </c>
      <c r="P179">
        <f t="shared" si="44"/>
        <v>197.57745000000003</v>
      </c>
      <c r="Q179">
        <f t="shared" si="45"/>
        <v>101.61126000000002</v>
      </c>
      <c r="R179">
        <f t="shared" si="46"/>
        <v>188.16900000000001</v>
      </c>
    </row>
    <row r="180" spans="1:18" x14ac:dyDescent="0.2">
      <c r="A180">
        <f t="shared" si="54"/>
        <v>158</v>
      </c>
      <c r="B180" s="2">
        <v>156000</v>
      </c>
      <c r="C180" s="3" t="s">
        <v>13</v>
      </c>
      <c r="D180">
        <v>0</v>
      </c>
      <c r="E180" s="2">
        <f t="shared" si="41"/>
        <v>197600</v>
      </c>
      <c r="F180" s="2">
        <f t="shared" si="47"/>
        <v>78000</v>
      </c>
      <c r="G180" s="62">
        <f t="shared" si="48"/>
        <v>960.48000000000013</v>
      </c>
      <c r="H180">
        <f t="shared" si="49"/>
        <v>17160</v>
      </c>
      <c r="I180">
        <f t="shared" si="50"/>
        <v>14038.439999999999</v>
      </c>
      <c r="J180">
        <f t="shared" si="51"/>
        <v>46800</v>
      </c>
      <c r="L180" s="2">
        <f t="shared" si="52"/>
        <v>496520.48</v>
      </c>
      <c r="M180">
        <f t="shared" si="42"/>
        <v>8034</v>
      </c>
      <c r="N180">
        <f t="shared" si="43"/>
        <v>2730.0000000000005</v>
      </c>
      <c r="O180">
        <f t="shared" si="53"/>
        <v>5475.4191199999996</v>
      </c>
      <c r="P180">
        <f t="shared" si="44"/>
        <v>1638</v>
      </c>
      <c r="Q180">
        <f t="shared" si="45"/>
        <v>842.40000000000009</v>
      </c>
      <c r="R180">
        <f t="shared" si="46"/>
        <v>1560</v>
      </c>
    </row>
    <row r="181" spans="1:18" x14ac:dyDescent="0.2">
      <c r="A181">
        <f t="shared" si="54"/>
        <v>159</v>
      </c>
      <c r="B181" s="2">
        <v>71886.899999999994</v>
      </c>
      <c r="C181" s="3" t="s">
        <v>9</v>
      </c>
      <c r="D181">
        <v>0</v>
      </c>
      <c r="E181" s="2">
        <f t="shared" si="41"/>
        <v>91056.739999999991</v>
      </c>
      <c r="F181" s="2">
        <f t="shared" si="47"/>
        <v>31150.99</v>
      </c>
      <c r="G181" s="62">
        <f t="shared" si="48"/>
        <v>960.48000000000013</v>
      </c>
      <c r="H181">
        <f t="shared" si="49"/>
        <v>7907.5589999999993</v>
      </c>
      <c r="I181">
        <f t="shared" si="50"/>
        <v>4785.9989999999989</v>
      </c>
      <c r="J181">
        <f t="shared" si="51"/>
        <v>10783.034999999998</v>
      </c>
      <c r="L181" s="2">
        <f t="shared" si="52"/>
        <v>213745.704</v>
      </c>
      <c r="M181">
        <f t="shared" si="42"/>
        <v>3702.1753499999995</v>
      </c>
      <c r="N181">
        <f t="shared" si="43"/>
        <v>1258.0207499999999</v>
      </c>
      <c r="O181">
        <f t="shared" si="53"/>
        <v>2364.8965840000001</v>
      </c>
      <c r="P181">
        <f t="shared" si="44"/>
        <v>754.81245000000001</v>
      </c>
      <c r="Q181">
        <f t="shared" si="45"/>
        <v>388.18925999999999</v>
      </c>
      <c r="R181">
        <f t="shared" si="46"/>
        <v>718.86899999999991</v>
      </c>
    </row>
    <row r="182" spans="1:18" x14ac:dyDescent="0.2">
      <c r="A182">
        <f t="shared" si="54"/>
        <v>160</v>
      </c>
      <c r="B182" s="2">
        <v>84000</v>
      </c>
      <c r="C182" s="3" t="s">
        <v>11</v>
      </c>
      <c r="D182">
        <v>0</v>
      </c>
      <c r="E182" s="2">
        <f t="shared" si="41"/>
        <v>106400</v>
      </c>
      <c r="F182" s="2">
        <f t="shared" si="47"/>
        <v>36400</v>
      </c>
      <c r="G182" s="62">
        <f t="shared" si="48"/>
        <v>960.48000000000013</v>
      </c>
      <c r="H182">
        <f t="shared" si="49"/>
        <v>9240</v>
      </c>
      <c r="I182">
        <f t="shared" si="50"/>
        <v>6118.44</v>
      </c>
      <c r="J182">
        <f t="shared" si="51"/>
        <v>16800</v>
      </c>
      <c r="L182" s="2">
        <f t="shared" si="52"/>
        <v>253800.48</v>
      </c>
      <c r="M182">
        <f t="shared" si="42"/>
        <v>4326</v>
      </c>
      <c r="N182">
        <f t="shared" si="43"/>
        <v>1470.0000000000002</v>
      </c>
      <c r="O182">
        <f t="shared" si="53"/>
        <v>2805.4991199999999</v>
      </c>
      <c r="P182">
        <f t="shared" si="44"/>
        <v>882</v>
      </c>
      <c r="Q182">
        <f t="shared" si="45"/>
        <v>453.6</v>
      </c>
      <c r="R182">
        <f t="shared" si="46"/>
        <v>840</v>
      </c>
    </row>
    <row r="183" spans="1:18" x14ac:dyDescent="0.2">
      <c r="A183">
        <f t="shared" si="54"/>
        <v>161</v>
      </c>
      <c r="B183" s="2">
        <v>155000.1</v>
      </c>
      <c r="C183" s="3" t="s">
        <v>13</v>
      </c>
      <c r="D183">
        <v>0</v>
      </c>
      <c r="E183" s="2">
        <f t="shared" si="41"/>
        <v>196333.46000000002</v>
      </c>
      <c r="F183" s="2">
        <f t="shared" si="47"/>
        <v>77500.05</v>
      </c>
      <c r="G183" s="62">
        <f t="shared" si="48"/>
        <v>960.48000000000013</v>
      </c>
      <c r="H183">
        <f t="shared" si="49"/>
        <v>17050.011000000002</v>
      </c>
      <c r="I183">
        <f t="shared" si="50"/>
        <v>13928.451000000001</v>
      </c>
      <c r="J183">
        <f t="shared" si="51"/>
        <v>46500.03</v>
      </c>
      <c r="L183" s="2">
        <f t="shared" si="52"/>
        <v>493344.13100000005</v>
      </c>
      <c r="M183">
        <f t="shared" si="42"/>
        <v>7982.50515</v>
      </c>
      <c r="N183">
        <f t="shared" si="43"/>
        <v>2712.5017500000004</v>
      </c>
      <c r="O183">
        <f t="shared" si="53"/>
        <v>5440.4792809999999</v>
      </c>
      <c r="P183">
        <f t="shared" si="44"/>
        <v>1627.5010500000001</v>
      </c>
      <c r="Q183">
        <f t="shared" si="45"/>
        <v>837.00054000000011</v>
      </c>
      <c r="R183">
        <f t="shared" si="46"/>
        <v>1550.0010000000002</v>
      </c>
    </row>
    <row r="184" spans="1:18" x14ac:dyDescent="0.2">
      <c r="A184">
        <f t="shared" si="54"/>
        <v>162</v>
      </c>
      <c r="B184" s="2">
        <v>35000.100000000006</v>
      </c>
      <c r="C184" s="3" t="s">
        <v>7</v>
      </c>
      <c r="D184">
        <v>0</v>
      </c>
      <c r="E184" s="2">
        <f t="shared" si="41"/>
        <v>44333.460000000006</v>
      </c>
      <c r="F184" s="2">
        <f t="shared" si="47"/>
        <v>8166.6900000000023</v>
      </c>
      <c r="G184" s="62">
        <f t="shared" si="48"/>
        <v>960.48000000000013</v>
      </c>
      <c r="H184">
        <f t="shared" si="49"/>
        <v>3850.0110000000009</v>
      </c>
      <c r="I184">
        <f t="shared" si="50"/>
        <v>728.45100000000048</v>
      </c>
      <c r="J184">
        <f t="shared" si="51"/>
        <v>3500.0100000000007</v>
      </c>
      <c r="L184" s="2">
        <f t="shared" si="52"/>
        <v>95810.751000000004</v>
      </c>
      <c r="M184">
        <f t="shared" si="42"/>
        <v>1802.5051500000002</v>
      </c>
      <c r="N184">
        <f t="shared" si="43"/>
        <v>612.50175000000013</v>
      </c>
      <c r="O184">
        <f t="shared" si="53"/>
        <v>1067.6121010000002</v>
      </c>
      <c r="P184">
        <f t="shared" si="44"/>
        <v>367.50105000000008</v>
      </c>
      <c r="Q184">
        <f t="shared" si="45"/>
        <v>189.00054000000003</v>
      </c>
      <c r="R184">
        <f t="shared" si="46"/>
        <v>350.00100000000009</v>
      </c>
    </row>
    <row r="185" spans="1:18" x14ac:dyDescent="0.2">
      <c r="A185">
        <f t="shared" si="54"/>
        <v>163</v>
      </c>
      <c r="B185" s="2">
        <v>56250</v>
      </c>
      <c r="C185" s="3" t="s">
        <v>11</v>
      </c>
      <c r="D185">
        <v>0</v>
      </c>
      <c r="E185" s="2">
        <f t="shared" si="41"/>
        <v>71250</v>
      </c>
      <c r="F185" s="2">
        <f t="shared" si="47"/>
        <v>24375</v>
      </c>
      <c r="G185" s="62">
        <f t="shared" si="48"/>
        <v>960.48000000000013</v>
      </c>
      <c r="H185">
        <f t="shared" si="49"/>
        <v>6187.5</v>
      </c>
      <c r="I185">
        <f t="shared" si="50"/>
        <v>3065.9399999999996</v>
      </c>
      <c r="J185">
        <f t="shared" si="51"/>
        <v>11250</v>
      </c>
      <c r="L185" s="2">
        <f t="shared" si="52"/>
        <v>170272.98</v>
      </c>
      <c r="M185">
        <f t="shared" si="42"/>
        <v>2896.875</v>
      </c>
      <c r="N185">
        <f t="shared" si="43"/>
        <v>984.37500000000011</v>
      </c>
      <c r="O185">
        <f t="shared" si="53"/>
        <v>1886.6966200000002</v>
      </c>
      <c r="P185">
        <f t="shared" si="44"/>
        <v>590.625</v>
      </c>
      <c r="Q185">
        <f t="shared" si="45"/>
        <v>303.75</v>
      </c>
      <c r="R185">
        <f t="shared" si="46"/>
        <v>562.5</v>
      </c>
    </row>
    <row r="186" spans="1:18" x14ac:dyDescent="0.2">
      <c r="A186">
        <f t="shared" si="54"/>
        <v>164</v>
      </c>
      <c r="B186" s="2">
        <v>246420.30000000002</v>
      </c>
      <c r="C186" s="3" t="s">
        <v>11</v>
      </c>
      <c r="D186">
        <v>11</v>
      </c>
      <c r="E186" s="2">
        <f t="shared" si="41"/>
        <v>312132.38</v>
      </c>
      <c r="F186" s="2">
        <f t="shared" si="47"/>
        <v>90354.11</v>
      </c>
      <c r="G186" s="62">
        <f t="shared" si="48"/>
        <v>960.48000000000013</v>
      </c>
      <c r="H186">
        <f t="shared" si="49"/>
        <v>27106.233000000004</v>
      </c>
      <c r="I186">
        <f t="shared" si="50"/>
        <v>23984.673000000003</v>
      </c>
      <c r="J186">
        <f t="shared" si="51"/>
        <v>49284.060000000005</v>
      </c>
      <c r="L186" s="2">
        <f t="shared" si="52"/>
        <v>726257.56300000008</v>
      </c>
      <c r="M186">
        <f t="shared" si="42"/>
        <v>12690.64545</v>
      </c>
      <c r="N186">
        <f t="shared" si="43"/>
        <v>4312.3552500000005</v>
      </c>
      <c r="O186">
        <f t="shared" si="53"/>
        <v>8002.5270330000003</v>
      </c>
      <c r="P186">
        <f t="shared" si="44"/>
        <v>2587.4131500000003</v>
      </c>
      <c r="Q186">
        <f t="shared" si="45"/>
        <v>1330.6696200000001</v>
      </c>
      <c r="R186">
        <f t="shared" si="46"/>
        <v>2464.2030000000004</v>
      </c>
    </row>
    <row r="187" spans="1:18" x14ac:dyDescent="0.2">
      <c r="F187" s="2">
        <f t="shared" si="47"/>
        <v>0</v>
      </c>
    </row>
  </sheetData>
  <mergeCells count="2">
    <mergeCell ref="B2:B3"/>
    <mergeCell ref="C2: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15"/>
  <sheetViews>
    <sheetView workbookViewId="0">
      <selection activeCell="I13" sqref="I13"/>
    </sheetView>
  </sheetViews>
  <sheetFormatPr baseColWidth="10" defaultColWidth="10.7109375" defaultRowHeight="12.75" x14ac:dyDescent="0.2"/>
  <sheetData>
    <row r="1" spans="1:5" x14ac:dyDescent="0.2">
      <c r="A1" s="8" t="s">
        <v>46</v>
      </c>
    </row>
    <row r="2" spans="1:5" x14ac:dyDescent="0.2">
      <c r="A2" t="s">
        <v>47</v>
      </c>
    </row>
    <row r="3" spans="1:5" x14ac:dyDescent="0.2">
      <c r="B3" t="s">
        <v>41</v>
      </c>
      <c r="D3" t="s">
        <v>42</v>
      </c>
    </row>
    <row r="4" spans="1:5" x14ac:dyDescent="0.2">
      <c r="B4" t="s">
        <v>43</v>
      </c>
      <c r="D4" s="8" t="s">
        <v>44</v>
      </c>
      <c r="E4" s="8" t="s">
        <v>45</v>
      </c>
    </row>
    <row r="5" spans="1:5" x14ac:dyDescent="0.2">
      <c r="D5" s="13">
        <v>0</v>
      </c>
      <c r="E5" s="13">
        <v>0</v>
      </c>
    </row>
    <row r="6" spans="1:5" x14ac:dyDescent="0.2">
      <c r="D6" s="13">
        <v>1</v>
      </c>
      <c r="E6" s="13">
        <v>0.25</v>
      </c>
    </row>
    <row r="7" spans="1:5" x14ac:dyDescent="0.2">
      <c r="D7" s="13">
        <v>3</v>
      </c>
      <c r="E7" s="13">
        <v>0.5</v>
      </c>
    </row>
    <row r="8" spans="1:5" x14ac:dyDescent="0.2">
      <c r="D8" s="13">
        <v>5</v>
      </c>
      <c r="E8" s="13">
        <v>1</v>
      </c>
    </row>
    <row r="10" spans="1:5" x14ac:dyDescent="0.2">
      <c r="A10" t="s">
        <v>48</v>
      </c>
    </row>
    <row r="11" spans="1:5" x14ac:dyDescent="0.2">
      <c r="B11" t="s">
        <v>49</v>
      </c>
      <c r="D11" t="s">
        <v>50</v>
      </c>
    </row>
    <row r="12" spans="1:5" x14ac:dyDescent="0.2">
      <c r="B12" t="s">
        <v>51</v>
      </c>
      <c r="D12" t="s">
        <v>52</v>
      </c>
    </row>
    <row r="13" spans="1:5" x14ac:dyDescent="0.2">
      <c r="B13" t="s">
        <v>53</v>
      </c>
      <c r="D13" t="s">
        <v>54</v>
      </c>
    </row>
    <row r="15" spans="1:5" x14ac:dyDescent="0.2">
      <c r="B15" t="s">
        <v>55</v>
      </c>
      <c r="D15"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S190"/>
  <sheetViews>
    <sheetView topLeftCell="A10" workbookViewId="0">
      <selection activeCell="B28" sqref="B28"/>
    </sheetView>
  </sheetViews>
  <sheetFormatPr baseColWidth="10" defaultColWidth="10.7109375" defaultRowHeight="12.75" x14ac:dyDescent="0.2"/>
  <cols>
    <col min="3" max="3" width="12.42578125" customWidth="1"/>
    <col min="9" max="9" width="17.140625" customWidth="1"/>
    <col min="15" max="15" width="25.28515625" bestFit="1" customWidth="1"/>
  </cols>
  <sheetData>
    <row r="2" spans="1:7" x14ac:dyDescent="0.2">
      <c r="A2" s="8" t="s">
        <v>46</v>
      </c>
    </row>
    <row r="3" spans="1:7" x14ac:dyDescent="0.2">
      <c r="A3" t="s">
        <v>47</v>
      </c>
    </row>
    <row r="4" spans="1:7" x14ac:dyDescent="0.2">
      <c r="B4" t="s">
        <v>41</v>
      </c>
      <c r="D4" t="s">
        <v>42</v>
      </c>
    </row>
    <row r="5" spans="1:7" x14ac:dyDescent="0.2">
      <c r="B5" t="s">
        <v>43</v>
      </c>
      <c r="D5" s="8" t="s">
        <v>44</v>
      </c>
      <c r="E5" s="8" t="s">
        <v>45</v>
      </c>
    </row>
    <row r="6" spans="1:7" x14ac:dyDescent="0.2">
      <c r="D6" s="13">
        <v>0</v>
      </c>
      <c r="E6" s="13">
        <v>0</v>
      </c>
    </row>
    <row r="7" spans="1:7" x14ac:dyDescent="0.2">
      <c r="D7" s="13">
        <v>1</v>
      </c>
      <c r="E7" s="13">
        <v>0.25</v>
      </c>
    </row>
    <row r="8" spans="1:7" x14ac:dyDescent="0.2">
      <c r="D8" s="13">
        <v>3</v>
      </c>
      <c r="E8" s="13">
        <v>0.5</v>
      </c>
    </row>
    <row r="9" spans="1:7" x14ac:dyDescent="0.2">
      <c r="D9" s="13">
        <v>5</v>
      </c>
      <c r="E9" s="13">
        <v>1</v>
      </c>
    </row>
    <row r="11" spans="1:7" x14ac:dyDescent="0.2">
      <c r="A11" t="s">
        <v>48</v>
      </c>
    </row>
    <row r="12" spans="1:7" x14ac:dyDescent="0.2">
      <c r="B12" t="s">
        <v>49</v>
      </c>
      <c r="D12" t="s">
        <v>50</v>
      </c>
    </row>
    <row r="13" spans="1:7" x14ac:dyDescent="0.2">
      <c r="B13" t="s">
        <v>51</v>
      </c>
      <c r="D13" t="s">
        <v>52</v>
      </c>
      <c r="G13" t="s">
        <v>130</v>
      </c>
    </row>
    <row r="14" spans="1:7" x14ac:dyDescent="0.2">
      <c r="B14" t="s">
        <v>53</v>
      </c>
      <c r="D14" t="s">
        <v>54</v>
      </c>
    </row>
    <row r="16" spans="1:7" x14ac:dyDescent="0.2">
      <c r="B16" t="s">
        <v>55</v>
      </c>
      <c r="D16" t="s">
        <v>56</v>
      </c>
    </row>
    <row r="20" spans="2:19" x14ac:dyDescent="0.2">
      <c r="B20" t="s">
        <v>68</v>
      </c>
      <c r="E20" s="14">
        <v>7.4999999999999997E-2</v>
      </c>
    </row>
    <row r="21" spans="2:19" x14ac:dyDescent="0.2">
      <c r="B21" t="s">
        <v>66</v>
      </c>
      <c r="E21" s="14">
        <v>2.5000000000000001E-2</v>
      </c>
    </row>
    <row r="22" spans="2:19" x14ac:dyDescent="0.2">
      <c r="B22" t="s">
        <v>67</v>
      </c>
      <c r="E22" s="14">
        <v>0.05</v>
      </c>
    </row>
    <row r="23" spans="2:19" x14ac:dyDescent="0.2">
      <c r="E23" s="14"/>
    </row>
    <row r="24" spans="2:19" x14ac:dyDescent="0.2">
      <c r="B24" t="s">
        <v>60</v>
      </c>
    </row>
    <row r="25" spans="2:19" x14ac:dyDescent="0.2">
      <c r="H25" s="8" t="s">
        <v>34</v>
      </c>
      <c r="Q25" t="s">
        <v>135</v>
      </c>
    </row>
    <row r="26" spans="2:19" ht="13.5" thickBot="1" x14ac:dyDescent="0.25">
      <c r="B26" s="15" t="s">
        <v>65</v>
      </c>
      <c r="C26" s="15" t="s">
        <v>61</v>
      </c>
      <c r="D26" s="15" t="s">
        <v>62</v>
      </c>
      <c r="E26" s="15" t="s">
        <v>63</v>
      </c>
      <c r="F26" s="15" t="s">
        <v>64</v>
      </c>
      <c r="H26" t="s">
        <v>0</v>
      </c>
      <c r="I26" t="s">
        <v>2</v>
      </c>
      <c r="J26" t="s">
        <v>65</v>
      </c>
      <c r="K26" t="s">
        <v>18</v>
      </c>
      <c r="L26" t="s">
        <v>15</v>
      </c>
      <c r="M26" t="s">
        <v>132</v>
      </c>
      <c r="O26" t="s">
        <v>136</v>
      </c>
      <c r="P26" t="s">
        <v>137</v>
      </c>
      <c r="Q26" t="s">
        <v>131</v>
      </c>
      <c r="R26" t="s">
        <v>133</v>
      </c>
      <c r="S26" t="s">
        <v>134</v>
      </c>
    </row>
    <row r="27" spans="2:19" x14ac:dyDescent="0.2">
      <c r="B27" s="16">
        <v>15</v>
      </c>
      <c r="C27" s="17">
        <v>1.4599999999999999E-3</v>
      </c>
      <c r="D27" s="17">
        <v>2.9999999999999997E-4</v>
      </c>
      <c r="E27" s="17">
        <v>0.34710000000000002</v>
      </c>
      <c r="F27" s="18">
        <v>0</v>
      </c>
      <c r="H27">
        <v>1</v>
      </c>
      <c r="I27" s="2">
        <v>37746.9</v>
      </c>
      <c r="J27" s="3">
        <v>46</v>
      </c>
      <c r="K27">
        <v>20</v>
      </c>
      <c r="L27">
        <v>47812.740000000005</v>
      </c>
      <c r="M27" s="2">
        <f>I27+L27</f>
        <v>85559.640000000014</v>
      </c>
      <c r="O27" s="59">
        <f>(M27*3 + (M27/30)*20)</f>
        <v>313718.68000000005</v>
      </c>
    </row>
    <row r="28" spans="2:19" x14ac:dyDescent="0.2">
      <c r="B28" s="19">
        <v>16</v>
      </c>
      <c r="C28" s="20">
        <v>1.5399999999999999E-3</v>
      </c>
      <c r="D28" s="20">
        <v>2.9999999999999997E-4</v>
      </c>
      <c r="E28" s="20">
        <v>0.34710000000000002</v>
      </c>
      <c r="F28" s="21">
        <v>0</v>
      </c>
      <c r="H28">
        <f>+H27+1</f>
        <v>2</v>
      </c>
      <c r="I28" s="2">
        <v>61650.3</v>
      </c>
      <c r="J28" s="3">
        <v>51</v>
      </c>
      <c r="K28">
        <v>26</v>
      </c>
      <c r="L28">
        <v>78090.38</v>
      </c>
      <c r="M28" s="2">
        <f t="shared" ref="M28:M91" si="0">I28+L28</f>
        <v>139740.68</v>
      </c>
      <c r="O28" s="59">
        <f t="shared" ref="O28:O91" si="1">(M28*3 + (M28/30)*20)</f>
        <v>512382.49333333329</v>
      </c>
    </row>
    <row r="29" spans="2:19" x14ac:dyDescent="0.2">
      <c r="B29" s="19">
        <v>17</v>
      </c>
      <c r="C29" s="20">
        <v>1.6199999999999999E-3</v>
      </c>
      <c r="D29" s="20">
        <v>2.9999999999999997E-4</v>
      </c>
      <c r="E29" s="20">
        <v>0.33539999999999998</v>
      </c>
      <c r="F29" s="21">
        <v>0</v>
      </c>
      <c r="H29">
        <f t="shared" ref="H29:H92" si="2">+H28+1</f>
        <v>3</v>
      </c>
      <c r="I29" s="2">
        <v>121149.9</v>
      </c>
      <c r="J29" s="3">
        <v>56</v>
      </c>
      <c r="K29">
        <v>23</v>
      </c>
      <c r="L29">
        <v>153456.53999999998</v>
      </c>
      <c r="M29" s="2">
        <f t="shared" si="0"/>
        <v>274606.43999999994</v>
      </c>
      <c r="O29" s="59">
        <f t="shared" si="1"/>
        <v>1006890.2799999998</v>
      </c>
    </row>
    <row r="30" spans="2:19" x14ac:dyDescent="0.2">
      <c r="B30" s="19">
        <v>18</v>
      </c>
      <c r="C30" s="20">
        <v>1.6900000000000001E-3</v>
      </c>
      <c r="D30" s="20">
        <v>2.9999999999999997E-4</v>
      </c>
      <c r="E30" s="20">
        <v>0.3276</v>
      </c>
      <c r="F30" s="21">
        <v>0</v>
      </c>
      <c r="H30">
        <f t="shared" si="2"/>
        <v>4</v>
      </c>
      <c r="I30" s="2">
        <v>29940</v>
      </c>
      <c r="J30" s="3">
        <v>51</v>
      </c>
      <c r="K30">
        <v>30</v>
      </c>
      <c r="L30">
        <v>37924</v>
      </c>
      <c r="M30" s="2">
        <f t="shared" si="0"/>
        <v>67864</v>
      </c>
      <c r="O30" s="59">
        <f t="shared" si="1"/>
        <v>248834.66666666666</v>
      </c>
    </row>
    <row r="31" spans="2:19" x14ac:dyDescent="0.2">
      <c r="B31" s="19">
        <v>19</v>
      </c>
      <c r="C31" s="20">
        <v>1.74E-3</v>
      </c>
      <c r="D31" s="20">
        <v>2.9999999999999997E-4</v>
      </c>
      <c r="E31" s="20">
        <v>0.31979999999999997</v>
      </c>
      <c r="F31" s="21">
        <v>0</v>
      </c>
      <c r="H31">
        <f t="shared" si="2"/>
        <v>5</v>
      </c>
      <c r="I31" s="2">
        <v>66309</v>
      </c>
      <c r="J31" s="3">
        <v>51</v>
      </c>
      <c r="K31">
        <v>23</v>
      </c>
      <c r="L31">
        <v>83991.4</v>
      </c>
      <c r="M31" s="2">
        <f t="shared" si="0"/>
        <v>150300.4</v>
      </c>
      <c r="O31" s="59">
        <f t="shared" si="1"/>
        <v>551101.46666666656</v>
      </c>
    </row>
    <row r="32" spans="2:19" x14ac:dyDescent="0.2">
      <c r="B32" s="19">
        <v>20</v>
      </c>
      <c r="C32" s="20">
        <v>1.7899999999999999E-3</v>
      </c>
      <c r="D32" s="20">
        <v>2.9999999999999997E-4</v>
      </c>
      <c r="E32" s="20">
        <v>0.312</v>
      </c>
      <c r="F32" s="21">
        <v>0</v>
      </c>
      <c r="H32">
        <f t="shared" si="2"/>
        <v>6</v>
      </c>
      <c r="I32" s="2">
        <v>91093.2</v>
      </c>
      <c r="J32" s="3">
        <v>47</v>
      </c>
      <c r="K32">
        <v>22</v>
      </c>
      <c r="L32">
        <v>115384.72</v>
      </c>
      <c r="M32" s="2">
        <f t="shared" si="0"/>
        <v>206477.91999999998</v>
      </c>
      <c r="O32" s="59">
        <f t="shared" si="1"/>
        <v>757085.70666666667</v>
      </c>
    </row>
    <row r="33" spans="2:15" x14ac:dyDescent="0.2">
      <c r="B33" s="19">
        <v>21</v>
      </c>
      <c r="C33" s="20">
        <v>1.83E-3</v>
      </c>
      <c r="D33" s="20">
        <v>2.9999999999999997E-4</v>
      </c>
      <c r="E33" s="20">
        <v>0.30420000000000003</v>
      </c>
      <c r="F33" s="21">
        <v>0</v>
      </c>
      <c r="H33">
        <f t="shared" si="2"/>
        <v>7</v>
      </c>
      <c r="I33" s="2">
        <v>39779.4</v>
      </c>
      <c r="J33" s="3">
        <v>46</v>
      </c>
      <c r="K33">
        <v>21</v>
      </c>
      <c r="L33">
        <v>50387.240000000005</v>
      </c>
      <c r="M33" s="2">
        <f t="shared" si="0"/>
        <v>90166.640000000014</v>
      </c>
      <c r="O33" s="59">
        <f t="shared" si="1"/>
        <v>330611.01333333337</v>
      </c>
    </row>
    <row r="34" spans="2:15" x14ac:dyDescent="0.2">
      <c r="B34" s="19">
        <v>22</v>
      </c>
      <c r="C34" s="20">
        <v>1.8600000000000001E-3</v>
      </c>
      <c r="D34" s="20">
        <v>2.9999999999999997E-4</v>
      </c>
      <c r="E34" s="20">
        <v>0.29899999999999999</v>
      </c>
      <c r="F34" s="21">
        <v>0</v>
      </c>
      <c r="H34">
        <f t="shared" si="2"/>
        <v>8</v>
      </c>
      <c r="I34" s="2">
        <v>73352.700000000012</v>
      </c>
      <c r="J34" s="3">
        <v>56</v>
      </c>
      <c r="K34">
        <v>27</v>
      </c>
      <c r="L34">
        <v>92913.420000000013</v>
      </c>
      <c r="M34" s="2">
        <f t="shared" si="0"/>
        <v>166266.12000000002</v>
      </c>
      <c r="O34" s="59">
        <f t="shared" si="1"/>
        <v>609642.44000000018</v>
      </c>
    </row>
    <row r="35" spans="2:15" x14ac:dyDescent="0.2">
      <c r="B35" s="19">
        <v>23</v>
      </c>
      <c r="C35" s="20">
        <v>1.89E-3</v>
      </c>
      <c r="D35" s="20">
        <v>2.9999999999999997E-4</v>
      </c>
      <c r="E35" s="20">
        <v>0.2964</v>
      </c>
      <c r="F35" s="21">
        <v>0</v>
      </c>
      <c r="H35">
        <f t="shared" si="2"/>
        <v>9</v>
      </c>
      <c r="I35" s="2">
        <v>35980.799999999996</v>
      </c>
      <c r="J35" s="3">
        <v>45</v>
      </c>
      <c r="K35">
        <v>20</v>
      </c>
      <c r="L35">
        <v>45575.679999999993</v>
      </c>
      <c r="M35" s="2">
        <f t="shared" si="0"/>
        <v>81556.479999999981</v>
      </c>
      <c r="O35" s="59">
        <f t="shared" si="1"/>
        <v>299040.42666666658</v>
      </c>
    </row>
    <row r="36" spans="2:15" x14ac:dyDescent="0.2">
      <c r="B36" s="19">
        <v>24</v>
      </c>
      <c r="C36" s="20">
        <v>1.91E-3</v>
      </c>
      <c r="D36" s="20">
        <v>2.9999999999999997E-4</v>
      </c>
      <c r="E36" s="20">
        <v>0.29380000000000001</v>
      </c>
      <c r="F36" s="21">
        <v>0</v>
      </c>
      <c r="H36">
        <f t="shared" si="2"/>
        <v>10</v>
      </c>
      <c r="I36" s="2">
        <v>36583.800000000003</v>
      </c>
      <c r="J36" s="3">
        <v>52</v>
      </c>
      <c r="K36">
        <v>20</v>
      </c>
      <c r="L36">
        <v>46339.48</v>
      </c>
      <c r="M36" s="2">
        <f t="shared" si="0"/>
        <v>82923.28</v>
      </c>
      <c r="O36" s="59">
        <f t="shared" si="1"/>
        <v>304052.02666666667</v>
      </c>
    </row>
    <row r="37" spans="2:15" x14ac:dyDescent="0.2">
      <c r="B37" s="19">
        <v>25</v>
      </c>
      <c r="C37" s="20">
        <v>1.9300000000000001E-3</v>
      </c>
      <c r="D37" s="20">
        <v>2.9999999999999997E-4</v>
      </c>
      <c r="E37" s="20">
        <v>0.29249999999999998</v>
      </c>
      <c r="F37" s="21">
        <v>0</v>
      </c>
      <c r="H37">
        <f t="shared" si="2"/>
        <v>11</v>
      </c>
      <c r="I37" s="2">
        <v>35111.4</v>
      </c>
      <c r="J37" s="3">
        <v>46</v>
      </c>
      <c r="K37">
        <v>20</v>
      </c>
      <c r="L37">
        <v>44474.44</v>
      </c>
      <c r="M37" s="2">
        <f t="shared" si="0"/>
        <v>79585.84</v>
      </c>
      <c r="O37" s="59">
        <f t="shared" si="1"/>
        <v>291814.74666666664</v>
      </c>
    </row>
    <row r="38" spans="2:15" x14ac:dyDescent="0.2">
      <c r="B38" s="19">
        <v>26</v>
      </c>
      <c r="C38" s="20">
        <v>1.9599999999999999E-3</v>
      </c>
      <c r="D38" s="20">
        <v>2.9999999999999997E-4</v>
      </c>
      <c r="E38" s="20">
        <v>0.28766799999999998</v>
      </c>
      <c r="F38" s="21">
        <v>0</v>
      </c>
      <c r="H38">
        <f t="shared" si="2"/>
        <v>12</v>
      </c>
      <c r="I38" s="2">
        <v>89230.200000000012</v>
      </c>
      <c r="J38" s="3">
        <v>53</v>
      </c>
      <c r="K38">
        <v>19</v>
      </c>
      <c r="L38">
        <v>113024.92000000001</v>
      </c>
      <c r="M38" s="2">
        <f t="shared" si="0"/>
        <v>202255.12000000002</v>
      </c>
      <c r="O38" s="59">
        <f t="shared" si="1"/>
        <v>741602.1066666668</v>
      </c>
    </row>
    <row r="39" spans="2:15" x14ac:dyDescent="0.2">
      <c r="B39" s="19">
        <v>27</v>
      </c>
      <c r="C39" s="20">
        <v>1.99E-3</v>
      </c>
      <c r="D39" s="20">
        <v>2.9999999999999997E-4</v>
      </c>
      <c r="E39" s="20">
        <v>0.28283599999999998</v>
      </c>
      <c r="F39" s="21">
        <v>0</v>
      </c>
      <c r="H39">
        <f t="shared" si="2"/>
        <v>13</v>
      </c>
      <c r="I39" s="2">
        <v>170905.8</v>
      </c>
      <c r="J39" s="3">
        <v>48</v>
      </c>
      <c r="K39">
        <v>19</v>
      </c>
      <c r="L39">
        <v>216480.68</v>
      </c>
      <c r="M39" s="2">
        <f t="shared" si="0"/>
        <v>387386.48</v>
      </c>
      <c r="O39" s="59">
        <f t="shared" si="1"/>
        <v>1420417.0933333333</v>
      </c>
    </row>
    <row r="40" spans="2:15" x14ac:dyDescent="0.2">
      <c r="B40" s="19">
        <v>28</v>
      </c>
      <c r="C40" s="20">
        <v>2.0300000000000001E-3</v>
      </c>
      <c r="D40" s="20">
        <v>2.9999999999999997E-4</v>
      </c>
      <c r="E40" s="20">
        <v>0.27800399999999997</v>
      </c>
      <c r="F40" s="21">
        <v>0</v>
      </c>
      <c r="H40">
        <f t="shared" si="2"/>
        <v>14</v>
      </c>
      <c r="I40" s="2">
        <v>50730.3</v>
      </c>
      <c r="J40" s="3">
        <v>60</v>
      </c>
      <c r="K40">
        <v>19</v>
      </c>
      <c r="L40">
        <v>64258.380000000005</v>
      </c>
      <c r="M40" s="2">
        <f t="shared" si="0"/>
        <v>114988.68000000001</v>
      </c>
      <c r="O40" s="59">
        <f t="shared" si="1"/>
        <v>421625.16000000003</v>
      </c>
    </row>
    <row r="41" spans="2:15" x14ac:dyDescent="0.2">
      <c r="B41" s="19">
        <v>29</v>
      </c>
      <c r="C41" s="20">
        <v>2.0799999999999998E-3</v>
      </c>
      <c r="D41" s="20">
        <v>2.9999999999999997E-4</v>
      </c>
      <c r="E41" s="20">
        <v>0.27317000000000002</v>
      </c>
      <c r="F41" s="21">
        <v>0</v>
      </c>
      <c r="H41">
        <f t="shared" si="2"/>
        <v>15</v>
      </c>
      <c r="I41" s="2">
        <v>94069.799999999988</v>
      </c>
      <c r="J41" s="3">
        <v>50</v>
      </c>
      <c r="K41">
        <v>21</v>
      </c>
      <c r="L41">
        <v>119155.07999999999</v>
      </c>
      <c r="M41" s="2">
        <f t="shared" si="0"/>
        <v>213224.87999999998</v>
      </c>
      <c r="O41" s="59">
        <f t="shared" si="1"/>
        <v>781824.55999999982</v>
      </c>
    </row>
    <row r="42" spans="2:15" x14ac:dyDescent="0.2">
      <c r="B42" s="19">
        <v>30</v>
      </c>
      <c r="C42" s="20">
        <v>2.1299999999999999E-3</v>
      </c>
      <c r="D42" s="20">
        <v>4.0000000000000002E-4</v>
      </c>
      <c r="E42" s="20">
        <v>0.26833800000000002</v>
      </c>
      <c r="F42" s="21">
        <v>0</v>
      </c>
      <c r="H42">
        <f t="shared" si="2"/>
        <v>16</v>
      </c>
      <c r="I42" s="2">
        <v>60431.700000000004</v>
      </c>
      <c r="J42" s="3">
        <v>42</v>
      </c>
      <c r="K42">
        <v>18</v>
      </c>
      <c r="L42">
        <v>76546.820000000007</v>
      </c>
      <c r="M42" s="2">
        <f t="shared" si="0"/>
        <v>136978.52000000002</v>
      </c>
      <c r="O42" s="59">
        <f t="shared" si="1"/>
        <v>502254.57333333342</v>
      </c>
    </row>
    <row r="43" spans="2:15" x14ac:dyDescent="0.2">
      <c r="B43" s="19">
        <v>31</v>
      </c>
      <c r="C43" s="20">
        <v>2.1900000000000001E-3</v>
      </c>
      <c r="D43" s="20">
        <v>4.0000000000000002E-4</v>
      </c>
      <c r="E43" s="20">
        <v>0.24663499999999999</v>
      </c>
      <c r="F43" s="21">
        <v>0</v>
      </c>
      <c r="H43">
        <f t="shared" si="2"/>
        <v>17</v>
      </c>
      <c r="I43" s="2">
        <v>38986.5</v>
      </c>
      <c r="J43" s="3">
        <v>47</v>
      </c>
      <c r="K43">
        <v>18</v>
      </c>
      <c r="L43">
        <v>49382.9</v>
      </c>
      <c r="M43" s="2">
        <f t="shared" si="0"/>
        <v>88369.4</v>
      </c>
      <c r="O43" s="59">
        <f t="shared" si="1"/>
        <v>324021.1333333333</v>
      </c>
    </row>
    <row r="44" spans="2:15" x14ac:dyDescent="0.2">
      <c r="B44" s="19">
        <v>32</v>
      </c>
      <c r="C44" s="20">
        <v>2.2499999999999998E-3</v>
      </c>
      <c r="D44" s="20">
        <v>4.0000000000000002E-4</v>
      </c>
      <c r="E44" s="20">
        <v>0.228877</v>
      </c>
      <c r="F44" s="21">
        <v>0</v>
      </c>
      <c r="H44">
        <f t="shared" si="2"/>
        <v>18</v>
      </c>
      <c r="I44" s="2">
        <v>62835.3</v>
      </c>
      <c r="J44" s="3">
        <v>47</v>
      </c>
      <c r="K44">
        <v>18</v>
      </c>
      <c r="L44">
        <v>79591.38</v>
      </c>
      <c r="M44" s="2">
        <f t="shared" si="0"/>
        <v>142426.68</v>
      </c>
      <c r="O44" s="59">
        <f t="shared" si="1"/>
        <v>522231.16</v>
      </c>
    </row>
    <row r="45" spans="2:15" x14ac:dyDescent="0.2">
      <c r="B45" s="19">
        <v>33</v>
      </c>
      <c r="C45" s="20">
        <v>2.32E-3</v>
      </c>
      <c r="D45" s="20">
        <v>4.0000000000000002E-4</v>
      </c>
      <c r="E45" s="20">
        <v>0.21703900000000001</v>
      </c>
      <c r="F45" s="21">
        <v>0</v>
      </c>
      <c r="H45">
        <f t="shared" si="2"/>
        <v>19</v>
      </c>
      <c r="I45" s="2">
        <v>39541.5</v>
      </c>
      <c r="J45" s="3">
        <v>43</v>
      </c>
      <c r="K45">
        <v>24</v>
      </c>
      <c r="L45">
        <v>50085.9</v>
      </c>
      <c r="M45" s="2">
        <f t="shared" si="0"/>
        <v>89627.4</v>
      </c>
      <c r="O45" s="59">
        <f t="shared" si="1"/>
        <v>328633.79999999993</v>
      </c>
    </row>
    <row r="46" spans="2:15" x14ac:dyDescent="0.2">
      <c r="B46" s="19">
        <v>34</v>
      </c>
      <c r="C46" s="20">
        <v>2.3999999999999998E-3</v>
      </c>
      <c r="D46" s="20">
        <v>4.0000000000000002E-4</v>
      </c>
      <c r="E46" s="20">
        <v>0.20125399999999999</v>
      </c>
      <c r="F46" s="21">
        <v>0</v>
      </c>
      <c r="H46">
        <f t="shared" si="2"/>
        <v>20</v>
      </c>
      <c r="I46" s="2">
        <v>96144.6</v>
      </c>
      <c r="J46" s="3">
        <v>45</v>
      </c>
      <c r="K46">
        <v>22</v>
      </c>
      <c r="L46">
        <v>121783.16</v>
      </c>
      <c r="M46" s="2">
        <f t="shared" si="0"/>
        <v>217927.76</v>
      </c>
      <c r="O46" s="59">
        <f t="shared" si="1"/>
        <v>799068.45333333337</v>
      </c>
    </row>
    <row r="47" spans="2:15" x14ac:dyDescent="0.2">
      <c r="B47" s="19">
        <v>35</v>
      </c>
      <c r="C47" s="20">
        <v>2.5100000000000001E-3</v>
      </c>
      <c r="D47" s="20">
        <v>4.0000000000000002E-4</v>
      </c>
      <c r="E47" s="20">
        <v>0.19109999999999999</v>
      </c>
      <c r="F47" s="21">
        <v>0</v>
      </c>
      <c r="H47">
        <f t="shared" si="2"/>
        <v>21</v>
      </c>
      <c r="I47" s="2">
        <v>45531.9</v>
      </c>
      <c r="J47" s="3">
        <v>49</v>
      </c>
      <c r="K47">
        <v>25</v>
      </c>
      <c r="L47">
        <v>57673.740000000005</v>
      </c>
      <c r="M47" s="2">
        <f t="shared" si="0"/>
        <v>103205.64000000001</v>
      </c>
      <c r="O47" s="59">
        <f t="shared" si="1"/>
        <v>378420.68000000005</v>
      </c>
    </row>
    <row r="48" spans="2:15" x14ac:dyDescent="0.2">
      <c r="B48" s="19">
        <v>36</v>
      </c>
      <c r="C48" s="20">
        <v>2.64E-3</v>
      </c>
      <c r="D48" s="20">
        <v>5.0000000000000001E-4</v>
      </c>
      <c r="E48" s="20">
        <v>0.17549999999999999</v>
      </c>
      <c r="F48" s="21">
        <v>0</v>
      </c>
      <c r="H48">
        <f t="shared" si="2"/>
        <v>22</v>
      </c>
      <c r="I48" s="2">
        <v>26756.7</v>
      </c>
      <c r="J48" s="3">
        <v>45</v>
      </c>
      <c r="K48">
        <v>20</v>
      </c>
      <c r="L48">
        <v>33891.82</v>
      </c>
      <c r="M48" s="2">
        <f t="shared" si="0"/>
        <v>60648.520000000004</v>
      </c>
      <c r="O48" s="59">
        <f t="shared" si="1"/>
        <v>222377.90666666668</v>
      </c>
    </row>
    <row r="49" spans="2:15" x14ac:dyDescent="0.2">
      <c r="B49" s="19">
        <v>37</v>
      </c>
      <c r="C49" s="20">
        <v>2.8E-3</v>
      </c>
      <c r="D49" s="20">
        <v>5.9999999999999995E-4</v>
      </c>
      <c r="E49" s="20">
        <v>0.1651</v>
      </c>
      <c r="F49" s="21">
        <v>0</v>
      </c>
      <c r="H49">
        <f t="shared" si="2"/>
        <v>23</v>
      </c>
      <c r="I49" s="2">
        <v>97636.2</v>
      </c>
      <c r="J49" s="3">
        <v>45</v>
      </c>
      <c r="K49">
        <v>17</v>
      </c>
      <c r="L49">
        <v>123672.51999999999</v>
      </c>
      <c r="M49" s="2">
        <f t="shared" si="0"/>
        <v>221308.71999999997</v>
      </c>
      <c r="O49" s="59">
        <f t="shared" si="1"/>
        <v>811465.30666666664</v>
      </c>
    </row>
    <row r="50" spans="2:15" x14ac:dyDescent="0.2">
      <c r="B50" s="19">
        <v>38</v>
      </c>
      <c r="C50" s="20">
        <v>3.0100000000000001E-3</v>
      </c>
      <c r="D50" s="20">
        <v>6.9999999999999999E-4</v>
      </c>
      <c r="E50" s="20">
        <v>0.156</v>
      </c>
      <c r="F50" s="21">
        <v>0</v>
      </c>
      <c r="H50">
        <f t="shared" si="2"/>
        <v>24</v>
      </c>
      <c r="I50" s="2">
        <v>33999.899999999994</v>
      </c>
      <c r="J50" s="3">
        <v>49</v>
      </c>
      <c r="K50">
        <v>0</v>
      </c>
      <c r="L50">
        <v>43066.539999999994</v>
      </c>
      <c r="M50" s="2">
        <f t="shared" si="0"/>
        <v>77066.439999999988</v>
      </c>
      <c r="O50" s="59">
        <f t="shared" si="1"/>
        <v>282576.9466666666</v>
      </c>
    </row>
    <row r="51" spans="2:15" x14ac:dyDescent="0.2">
      <c r="B51" s="19">
        <v>39</v>
      </c>
      <c r="C51" s="20">
        <v>3.2499999999999999E-3</v>
      </c>
      <c r="D51" s="20">
        <v>8.0000000000000004E-4</v>
      </c>
      <c r="E51" s="20">
        <v>0.14430000000000001</v>
      </c>
      <c r="F51" s="21">
        <v>0</v>
      </c>
      <c r="H51">
        <f t="shared" si="2"/>
        <v>25</v>
      </c>
      <c r="I51" s="2">
        <v>67460.100000000006</v>
      </c>
      <c r="J51" s="3">
        <v>47</v>
      </c>
      <c r="K51">
        <v>17</v>
      </c>
      <c r="L51">
        <v>85449.46</v>
      </c>
      <c r="M51" s="2">
        <f t="shared" si="0"/>
        <v>152909.56</v>
      </c>
      <c r="O51" s="59">
        <f t="shared" si="1"/>
        <v>560668.38666666672</v>
      </c>
    </row>
    <row r="52" spans="2:15" x14ac:dyDescent="0.2">
      <c r="B52" s="19">
        <v>40</v>
      </c>
      <c r="C52" s="20">
        <v>3.5300000000000002E-3</v>
      </c>
      <c r="D52" s="20">
        <v>8.9999999999999998E-4</v>
      </c>
      <c r="E52" s="20">
        <v>0.13650000000000001</v>
      </c>
      <c r="F52" s="21">
        <v>0</v>
      </c>
      <c r="H52">
        <f t="shared" si="2"/>
        <v>26</v>
      </c>
      <c r="I52" s="2">
        <v>31563.299999999996</v>
      </c>
      <c r="J52" s="3">
        <v>51</v>
      </c>
      <c r="K52">
        <v>16</v>
      </c>
      <c r="L52">
        <v>39980.179999999993</v>
      </c>
      <c r="M52" s="2">
        <f t="shared" si="0"/>
        <v>71543.479999999981</v>
      </c>
      <c r="O52" s="59">
        <f t="shared" si="1"/>
        <v>262326.09333333327</v>
      </c>
    </row>
    <row r="53" spans="2:15" x14ac:dyDescent="0.2">
      <c r="B53" s="19">
        <v>41</v>
      </c>
      <c r="C53" s="20">
        <v>3.8400000000000001E-3</v>
      </c>
      <c r="D53" s="20">
        <v>1E-3</v>
      </c>
      <c r="E53" s="20">
        <v>0.124303</v>
      </c>
      <c r="F53" s="21">
        <v>0</v>
      </c>
      <c r="H53">
        <f t="shared" si="2"/>
        <v>27</v>
      </c>
      <c r="I53" s="2">
        <v>59913.9</v>
      </c>
      <c r="J53" s="3">
        <v>42</v>
      </c>
      <c r="K53">
        <v>19</v>
      </c>
      <c r="L53">
        <v>75890.94</v>
      </c>
      <c r="M53" s="2">
        <f t="shared" si="0"/>
        <v>135804.84</v>
      </c>
      <c r="O53" s="59">
        <f t="shared" si="1"/>
        <v>497951.08</v>
      </c>
    </row>
    <row r="54" spans="2:15" x14ac:dyDescent="0.2">
      <c r="B54" s="19">
        <v>42</v>
      </c>
      <c r="C54" s="20">
        <v>4.1700000000000001E-3</v>
      </c>
      <c r="D54" s="20">
        <v>1.1999999999999999E-3</v>
      </c>
      <c r="E54" s="20">
        <v>0.11635</v>
      </c>
      <c r="F54" s="21">
        <v>0</v>
      </c>
      <c r="H54">
        <f t="shared" si="2"/>
        <v>28</v>
      </c>
      <c r="I54" s="2">
        <v>30062.400000000001</v>
      </c>
      <c r="J54" s="3">
        <v>46</v>
      </c>
      <c r="K54">
        <v>15</v>
      </c>
      <c r="L54">
        <v>38079.040000000001</v>
      </c>
      <c r="M54" s="2">
        <f t="shared" si="0"/>
        <v>68141.440000000002</v>
      </c>
      <c r="O54" s="59">
        <f t="shared" si="1"/>
        <v>249851.94666666666</v>
      </c>
    </row>
    <row r="55" spans="2:15" x14ac:dyDescent="0.2">
      <c r="B55" s="19">
        <v>43</v>
      </c>
      <c r="C55" s="20">
        <v>4.5300000000000002E-3</v>
      </c>
      <c r="D55" s="20">
        <v>1.4E-3</v>
      </c>
      <c r="E55" s="20">
        <v>0.10452</v>
      </c>
      <c r="F55" s="21">
        <v>0</v>
      </c>
      <c r="H55">
        <f t="shared" si="2"/>
        <v>29</v>
      </c>
      <c r="I55" s="2">
        <v>35070.300000000003</v>
      </c>
      <c r="J55" s="3">
        <v>42</v>
      </c>
      <c r="K55">
        <v>15</v>
      </c>
      <c r="L55">
        <v>44422.380000000005</v>
      </c>
      <c r="M55" s="2">
        <f t="shared" si="0"/>
        <v>79492.680000000008</v>
      </c>
      <c r="O55" s="59">
        <f t="shared" si="1"/>
        <v>291473.16000000003</v>
      </c>
    </row>
    <row r="56" spans="2:15" x14ac:dyDescent="0.2">
      <c r="B56" s="19">
        <v>44</v>
      </c>
      <c r="C56" s="20">
        <v>4.9199999999999999E-3</v>
      </c>
      <c r="D56" s="20">
        <v>1.6000000000000001E-3</v>
      </c>
      <c r="E56" s="20">
        <v>9.0761999999999995E-2</v>
      </c>
      <c r="F56" s="21">
        <v>0</v>
      </c>
      <c r="H56">
        <f t="shared" si="2"/>
        <v>30</v>
      </c>
      <c r="I56" s="2">
        <v>36901.799999999996</v>
      </c>
      <c r="J56" s="3">
        <v>53</v>
      </c>
      <c r="K56">
        <v>15</v>
      </c>
      <c r="L56">
        <v>46742.28</v>
      </c>
      <c r="M56" s="2">
        <f t="shared" si="0"/>
        <v>83644.079999999987</v>
      </c>
      <c r="O56" s="59">
        <f t="shared" si="1"/>
        <v>306694.95999999996</v>
      </c>
    </row>
    <row r="57" spans="2:15" x14ac:dyDescent="0.2">
      <c r="B57" s="19">
        <v>45</v>
      </c>
      <c r="C57" s="20">
        <v>5.3499999999999997E-3</v>
      </c>
      <c r="D57" s="20">
        <v>1.8E-3</v>
      </c>
      <c r="E57" s="20">
        <v>5.1999999999999998E-2</v>
      </c>
      <c r="F57" s="21">
        <v>0</v>
      </c>
      <c r="H57">
        <f t="shared" si="2"/>
        <v>31</v>
      </c>
      <c r="I57" s="2">
        <v>31476</v>
      </c>
      <c r="J57" s="3">
        <v>42</v>
      </c>
      <c r="K57">
        <v>14</v>
      </c>
      <c r="L57">
        <v>39869.599999999999</v>
      </c>
      <c r="M57" s="2">
        <f t="shared" si="0"/>
        <v>71345.600000000006</v>
      </c>
      <c r="O57" s="59">
        <f t="shared" si="1"/>
        <v>261600.53333333335</v>
      </c>
    </row>
    <row r="58" spans="2:15" x14ac:dyDescent="0.2">
      <c r="B58" s="19">
        <v>46</v>
      </c>
      <c r="C58" s="20">
        <v>5.8300000000000001E-3</v>
      </c>
      <c r="D58" s="20">
        <v>2E-3</v>
      </c>
      <c r="E58" s="20">
        <v>4.2900000000000001E-2</v>
      </c>
      <c r="F58" s="21">
        <v>0</v>
      </c>
      <c r="H58">
        <f t="shared" si="2"/>
        <v>32</v>
      </c>
      <c r="I58" s="2">
        <v>35796.300000000003</v>
      </c>
      <c r="J58" s="3">
        <v>44</v>
      </c>
      <c r="K58">
        <v>14</v>
      </c>
      <c r="L58">
        <v>45341.98</v>
      </c>
      <c r="M58" s="2">
        <f t="shared" si="0"/>
        <v>81138.28</v>
      </c>
      <c r="O58" s="59">
        <f t="shared" si="1"/>
        <v>297507.02666666667</v>
      </c>
    </row>
    <row r="59" spans="2:15" x14ac:dyDescent="0.2">
      <c r="B59" s="19">
        <v>47</v>
      </c>
      <c r="C59" s="20">
        <v>6.3600000000000002E-3</v>
      </c>
      <c r="D59" s="20">
        <v>2.2000000000000001E-3</v>
      </c>
      <c r="E59" s="20">
        <v>3.5099999999999999E-2</v>
      </c>
      <c r="F59" s="21">
        <v>0</v>
      </c>
      <c r="H59">
        <f t="shared" si="2"/>
        <v>33</v>
      </c>
      <c r="I59" s="2">
        <v>65036.1</v>
      </c>
      <c r="J59" s="3">
        <v>37</v>
      </c>
      <c r="K59">
        <v>14</v>
      </c>
      <c r="L59">
        <v>82379.06</v>
      </c>
      <c r="M59" s="2">
        <f t="shared" si="0"/>
        <v>147415.16</v>
      </c>
      <c r="O59" s="59">
        <f t="shared" si="1"/>
        <v>540522.2533333333</v>
      </c>
    </row>
    <row r="60" spans="2:15" x14ac:dyDescent="0.2">
      <c r="B60" s="19">
        <v>48</v>
      </c>
      <c r="C60" s="20">
        <v>6.9499999999999996E-3</v>
      </c>
      <c r="D60" s="20">
        <v>2.5000000000000001E-3</v>
      </c>
      <c r="E60" s="20">
        <v>2.7300000000000001E-2</v>
      </c>
      <c r="F60" s="21">
        <v>0</v>
      </c>
      <c r="H60">
        <f t="shared" si="2"/>
        <v>34</v>
      </c>
      <c r="I60" s="2">
        <v>30924.899999999998</v>
      </c>
      <c r="J60" s="3">
        <v>41</v>
      </c>
      <c r="K60">
        <v>14</v>
      </c>
      <c r="L60">
        <v>39171.539999999994</v>
      </c>
      <c r="M60" s="2">
        <f t="shared" si="0"/>
        <v>70096.439999999988</v>
      </c>
      <c r="O60" s="59">
        <f t="shared" si="1"/>
        <v>257020.27999999994</v>
      </c>
    </row>
    <row r="61" spans="2:15" x14ac:dyDescent="0.2">
      <c r="B61" s="19">
        <v>49</v>
      </c>
      <c r="C61" s="20">
        <v>7.6E-3</v>
      </c>
      <c r="D61" s="20">
        <v>2.8E-3</v>
      </c>
      <c r="E61" s="20">
        <v>1.95E-2</v>
      </c>
      <c r="F61" s="21">
        <v>0</v>
      </c>
      <c r="H61">
        <f t="shared" si="2"/>
        <v>35</v>
      </c>
      <c r="I61" s="2">
        <v>29107.5</v>
      </c>
      <c r="J61" s="3">
        <v>50</v>
      </c>
      <c r="K61">
        <v>14</v>
      </c>
      <c r="L61">
        <v>36869.5</v>
      </c>
      <c r="M61" s="2">
        <f t="shared" si="0"/>
        <v>65977</v>
      </c>
      <c r="O61" s="59">
        <f t="shared" si="1"/>
        <v>241915.66666666666</v>
      </c>
    </row>
    <row r="62" spans="2:15" x14ac:dyDescent="0.2">
      <c r="B62" s="19">
        <v>50</v>
      </c>
      <c r="C62" s="20">
        <v>8.3199999999999993E-3</v>
      </c>
      <c r="D62" s="20">
        <v>3.0999999999999999E-3</v>
      </c>
      <c r="E62" s="20">
        <v>1.43E-2</v>
      </c>
      <c r="F62" s="21">
        <v>0</v>
      </c>
      <c r="H62">
        <f t="shared" si="2"/>
        <v>36</v>
      </c>
      <c r="I62" s="2">
        <v>65652.899999999994</v>
      </c>
      <c r="J62" s="3">
        <v>41</v>
      </c>
      <c r="K62">
        <v>13</v>
      </c>
      <c r="L62">
        <v>83160.34</v>
      </c>
      <c r="M62" s="2">
        <f t="shared" si="0"/>
        <v>148813.24</v>
      </c>
      <c r="O62" s="59">
        <f t="shared" si="1"/>
        <v>545648.54666666663</v>
      </c>
    </row>
    <row r="63" spans="2:15" x14ac:dyDescent="0.2">
      <c r="B63" s="19">
        <v>51</v>
      </c>
      <c r="C63" s="20">
        <v>9.11E-3</v>
      </c>
      <c r="D63" s="20">
        <v>3.3999999999999998E-3</v>
      </c>
      <c r="E63" s="20">
        <v>1.2999999999999999E-2</v>
      </c>
      <c r="F63" s="21">
        <v>0</v>
      </c>
      <c r="H63">
        <f t="shared" si="2"/>
        <v>37</v>
      </c>
      <c r="I63" s="2">
        <v>97649.7</v>
      </c>
      <c r="J63" s="3">
        <v>40</v>
      </c>
      <c r="K63">
        <v>13</v>
      </c>
      <c r="L63">
        <v>123689.62</v>
      </c>
      <c r="M63" s="2">
        <f t="shared" si="0"/>
        <v>221339.32</v>
      </c>
      <c r="O63" s="59">
        <f t="shared" si="1"/>
        <v>811577.5066666666</v>
      </c>
    </row>
    <row r="64" spans="2:15" x14ac:dyDescent="0.2">
      <c r="B64" s="19">
        <v>52</v>
      </c>
      <c r="C64" s="20">
        <v>9.9600000000000001E-3</v>
      </c>
      <c r="D64" s="20">
        <v>3.8E-3</v>
      </c>
      <c r="E64" s="20">
        <v>6.4999999999999997E-3</v>
      </c>
      <c r="F64" s="21">
        <v>0</v>
      </c>
      <c r="H64">
        <f t="shared" si="2"/>
        <v>38</v>
      </c>
      <c r="I64" s="2">
        <v>77232</v>
      </c>
      <c r="J64" s="3">
        <v>52</v>
      </c>
      <c r="K64">
        <v>13</v>
      </c>
      <c r="L64">
        <v>97827.199999999997</v>
      </c>
      <c r="M64" s="2">
        <f t="shared" si="0"/>
        <v>175059.20000000001</v>
      </c>
      <c r="O64" s="59">
        <f t="shared" si="1"/>
        <v>641883.7333333334</v>
      </c>
    </row>
    <row r="65" spans="2:15" x14ac:dyDescent="0.2">
      <c r="B65" s="19">
        <v>53</v>
      </c>
      <c r="C65" s="20">
        <v>1.089E-2</v>
      </c>
      <c r="D65" s="20">
        <v>4.1999999999999997E-3</v>
      </c>
      <c r="E65" s="20">
        <v>3.8999999999999998E-3</v>
      </c>
      <c r="F65" s="21">
        <v>0</v>
      </c>
      <c r="H65">
        <f t="shared" si="2"/>
        <v>39</v>
      </c>
      <c r="I65" s="2">
        <v>34101.300000000003</v>
      </c>
      <c r="J65" s="3">
        <v>55</v>
      </c>
      <c r="K65">
        <v>12</v>
      </c>
      <c r="L65">
        <v>43194.98</v>
      </c>
      <c r="M65" s="2">
        <f t="shared" si="0"/>
        <v>77296.28</v>
      </c>
      <c r="O65" s="59">
        <f t="shared" si="1"/>
        <v>283419.69333333336</v>
      </c>
    </row>
    <row r="66" spans="2:15" x14ac:dyDescent="0.2">
      <c r="B66" s="19">
        <v>54</v>
      </c>
      <c r="C66" s="20">
        <v>1.1900000000000001E-2</v>
      </c>
      <c r="D66" s="20">
        <v>4.5999999999999999E-3</v>
      </c>
      <c r="E66" s="20">
        <v>1.2999999999999999E-3</v>
      </c>
      <c r="F66" s="21">
        <v>0</v>
      </c>
      <c r="H66">
        <f t="shared" si="2"/>
        <v>40</v>
      </c>
      <c r="I66" s="2">
        <v>40908.299999999996</v>
      </c>
      <c r="J66" s="3">
        <v>45</v>
      </c>
      <c r="K66">
        <v>12</v>
      </c>
      <c r="L66">
        <v>51817.179999999993</v>
      </c>
      <c r="M66" s="2">
        <f t="shared" si="0"/>
        <v>92725.479999999981</v>
      </c>
      <c r="O66" s="59">
        <f t="shared" si="1"/>
        <v>339993.42666666658</v>
      </c>
    </row>
    <row r="67" spans="2:15" x14ac:dyDescent="0.2">
      <c r="B67" s="19">
        <v>55</v>
      </c>
      <c r="C67" s="20">
        <v>1.2999999999999999E-2</v>
      </c>
      <c r="D67" s="20">
        <v>5.0000000000000001E-3</v>
      </c>
      <c r="E67" s="20">
        <v>0</v>
      </c>
      <c r="F67" s="21">
        <v>4.4999999999999998E-2</v>
      </c>
      <c r="H67">
        <f t="shared" si="2"/>
        <v>41</v>
      </c>
      <c r="I67" s="2">
        <v>39908.699999999997</v>
      </c>
      <c r="J67" s="3">
        <v>57</v>
      </c>
      <c r="K67">
        <v>12</v>
      </c>
      <c r="L67">
        <v>50551.02</v>
      </c>
      <c r="M67" s="2">
        <f t="shared" si="0"/>
        <v>90459.72</v>
      </c>
      <c r="O67" s="59">
        <f t="shared" si="1"/>
        <v>331685.64</v>
      </c>
    </row>
    <row r="68" spans="2:15" x14ac:dyDescent="0.2">
      <c r="B68" s="19">
        <v>56</v>
      </c>
      <c r="C68" s="20">
        <v>1.421E-2</v>
      </c>
      <c r="D68" s="20">
        <v>5.4000000000000003E-3</v>
      </c>
      <c r="E68" s="20">
        <v>0</v>
      </c>
      <c r="F68" s="21">
        <v>4.9500000000000002E-2</v>
      </c>
      <c r="H68">
        <f t="shared" si="2"/>
        <v>42</v>
      </c>
      <c r="I68" s="2">
        <v>30116.1</v>
      </c>
      <c r="J68" s="3">
        <v>55</v>
      </c>
      <c r="K68">
        <v>11</v>
      </c>
      <c r="L68">
        <v>38147.06</v>
      </c>
      <c r="M68" s="2">
        <f t="shared" si="0"/>
        <v>68263.16</v>
      </c>
      <c r="O68" s="59">
        <f t="shared" si="1"/>
        <v>250298.25333333336</v>
      </c>
    </row>
    <row r="69" spans="2:15" x14ac:dyDescent="0.2">
      <c r="B69" s="19">
        <v>57</v>
      </c>
      <c r="C69" s="20">
        <v>1.554E-2</v>
      </c>
      <c r="D69" s="20">
        <v>6.0000000000000001E-3</v>
      </c>
      <c r="E69" s="20">
        <v>0</v>
      </c>
      <c r="F69" s="21">
        <v>5.5E-2</v>
      </c>
      <c r="H69">
        <f t="shared" si="2"/>
        <v>43</v>
      </c>
      <c r="I69" s="2">
        <v>60221.700000000004</v>
      </c>
      <c r="J69" s="3">
        <v>42</v>
      </c>
      <c r="K69">
        <v>11</v>
      </c>
      <c r="L69">
        <v>76280.820000000007</v>
      </c>
      <c r="M69" s="2">
        <f t="shared" si="0"/>
        <v>136502.52000000002</v>
      </c>
      <c r="O69" s="59">
        <f t="shared" si="1"/>
        <v>500509.24000000011</v>
      </c>
    </row>
    <row r="70" spans="2:15" x14ac:dyDescent="0.2">
      <c r="B70" s="19">
        <v>58</v>
      </c>
      <c r="C70" s="20">
        <v>1.7000000000000001E-2</v>
      </c>
      <c r="D70" s="20">
        <v>6.7999999999999996E-3</v>
      </c>
      <c r="E70" s="20">
        <v>0</v>
      </c>
      <c r="F70" s="21">
        <v>9.375E-2</v>
      </c>
      <c r="H70">
        <f t="shared" si="2"/>
        <v>44</v>
      </c>
      <c r="I70" s="2">
        <v>22853.699999999997</v>
      </c>
      <c r="J70" s="3">
        <v>57</v>
      </c>
      <c r="K70">
        <v>11</v>
      </c>
      <c r="L70">
        <v>28948.019999999997</v>
      </c>
      <c r="M70" s="2">
        <f t="shared" si="0"/>
        <v>51801.719999999994</v>
      </c>
      <c r="O70" s="59">
        <f t="shared" si="1"/>
        <v>189939.63999999996</v>
      </c>
    </row>
    <row r="71" spans="2:15" x14ac:dyDescent="0.2">
      <c r="B71" s="19">
        <v>59</v>
      </c>
      <c r="C71" s="20">
        <v>1.8589999999999999E-2</v>
      </c>
      <c r="D71" s="20">
        <v>8.0000000000000002E-3</v>
      </c>
      <c r="E71" s="20">
        <v>0</v>
      </c>
      <c r="F71" s="21">
        <v>0.10575</v>
      </c>
      <c r="H71">
        <f t="shared" si="2"/>
        <v>45</v>
      </c>
      <c r="I71" s="2">
        <v>39218.1</v>
      </c>
      <c r="J71" s="3">
        <v>48</v>
      </c>
      <c r="K71">
        <v>11</v>
      </c>
      <c r="L71">
        <v>49676.259999999995</v>
      </c>
      <c r="M71" s="2">
        <f t="shared" si="0"/>
        <v>88894.359999999986</v>
      </c>
      <c r="O71" s="59">
        <f t="shared" si="1"/>
        <v>325945.98666666663</v>
      </c>
    </row>
    <row r="72" spans="2:15" x14ac:dyDescent="0.2">
      <c r="B72" s="19">
        <v>60</v>
      </c>
      <c r="C72" s="20">
        <v>2.034E-2</v>
      </c>
      <c r="D72" s="20">
        <v>9.7999999999999997E-3</v>
      </c>
      <c r="E72" s="20">
        <v>0</v>
      </c>
      <c r="F72" s="21">
        <v>0.12</v>
      </c>
      <c r="H72">
        <f t="shared" si="2"/>
        <v>46</v>
      </c>
      <c r="I72" s="2">
        <v>76148.400000000009</v>
      </c>
      <c r="J72" s="3">
        <v>55</v>
      </c>
      <c r="K72">
        <v>11</v>
      </c>
      <c r="L72">
        <v>96454.640000000014</v>
      </c>
      <c r="M72" s="2">
        <f t="shared" si="0"/>
        <v>172603.04000000004</v>
      </c>
      <c r="O72" s="59">
        <f t="shared" si="1"/>
        <v>632877.81333333347</v>
      </c>
    </row>
    <row r="73" spans="2:15" x14ac:dyDescent="0.2">
      <c r="B73" s="19">
        <v>61</v>
      </c>
      <c r="C73" s="20">
        <v>2.2239999999999999E-2</v>
      </c>
      <c r="D73" s="20">
        <v>1.24E-2</v>
      </c>
      <c r="E73" s="20">
        <v>0</v>
      </c>
      <c r="F73" s="21">
        <v>0.14000000000000001</v>
      </c>
      <c r="H73">
        <f t="shared" si="2"/>
        <v>47</v>
      </c>
      <c r="I73" s="2">
        <v>63027.600000000006</v>
      </c>
      <c r="J73" s="3">
        <v>43</v>
      </c>
      <c r="K73">
        <v>10</v>
      </c>
      <c r="L73">
        <v>79834.960000000006</v>
      </c>
      <c r="M73" s="2">
        <f t="shared" si="0"/>
        <v>142862.56</v>
      </c>
      <c r="O73" s="59">
        <f t="shared" si="1"/>
        <v>523829.38666666666</v>
      </c>
    </row>
    <row r="74" spans="2:15" x14ac:dyDescent="0.2">
      <c r="B74" s="19">
        <v>62</v>
      </c>
      <c r="C74" s="20">
        <v>2.4309999999999998E-2</v>
      </c>
      <c r="D74" s="20">
        <v>1.6E-2</v>
      </c>
      <c r="E74" s="20">
        <v>0</v>
      </c>
      <c r="F74" s="21">
        <v>0.19</v>
      </c>
      <c r="H74">
        <f t="shared" si="2"/>
        <v>48</v>
      </c>
      <c r="I74" s="2">
        <v>173402.7</v>
      </c>
      <c r="J74" s="3">
        <v>43</v>
      </c>
      <c r="K74">
        <v>10</v>
      </c>
      <c r="L74">
        <v>219643.42</v>
      </c>
      <c r="M74" s="2">
        <f t="shared" si="0"/>
        <v>393046.12</v>
      </c>
      <c r="O74" s="59">
        <f t="shared" si="1"/>
        <v>1441169.1066666665</v>
      </c>
    </row>
    <row r="75" spans="2:15" x14ac:dyDescent="0.2">
      <c r="B75" s="19">
        <v>63</v>
      </c>
      <c r="C75" s="20">
        <v>2.657E-2</v>
      </c>
      <c r="D75" s="20">
        <v>2.0799999999999999E-2</v>
      </c>
      <c r="E75" s="20">
        <v>0</v>
      </c>
      <c r="F75" s="21">
        <v>0.24</v>
      </c>
      <c r="H75">
        <f t="shared" si="2"/>
        <v>49</v>
      </c>
      <c r="I75" s="2">
        <v>148154.4</v>
      </c>
      <c r="J75" s="3">
        <v>44</v>
      </c>
      <c r="K75">
        <v>10</v>
      </c>
      <c r="L75">
        <v>187662.24</v>
      </c>
      <c r="M75" s="2">
        <f t="shared" si="0"/>
        <v>335816.64</v>
      </c>
      <c r="O75" s="59">
        <f t="shared" si="1"/>
        <v>1231327.6800000002</v>
      </c>
    </row>
    <row r="76" spans="2:15" x14ac:dyDescent="0.2">
      <c r="B76" s="19">
        <v>64</v>
      </c>
      <c r="C76" s="20">
        <v>2.904E-2</v>
      </c>
      <c r="D76" s="20">
        <v>2.7E-2</v>
      </c>
      <c r="E76" s="20">
        <v>0</v>
      </c>
      <c r="F76" s="21">
        <v>0.48</v>
      </c>
      <c r="H76">
        <f t="shared" si="2"/>
        <v>50</v>
      </c>
      <c r="I76" s="2">
        <v>240511.2</v>
      </c>
      <c r="J76" s="3">
        <v>56</v>
      </c>
      <c r="K76">
        <v>16</v>
      </c>
      <c r="L76">
        <v>304647.52</v>
      </c>
      <c r="M76" s="2">
        <f t="shared" si="0"/>
        <v>545158.72</v>
      </c>
      <c r="O76" s="59">
        <f t="shared" si="1"/>
        <v>1998915.3066666666</v>
      </c>
    </row>
    <row r="77" spans="2:15" ht="13.5" thickBot="1" x14ac:dyDescent="0.25">
      <c r="B77" s="22">
        <v>65</v>
      </c>
      <c r="C77" s="23">
        <v>3.175E-2</v>
      </c>
      <c r="D77" s="23">
        <v>2.7E-2</v>
      </c>
      <c r="E77" s="23">
        <v>0</v>
      </c>
      <c r="F77" s="24">
        <v>1</v>
      </c>
      <c r="H77">
        <f t="shared" si="2"/>
        <v>51</v>
      </c>
      <c r="I77" s="2">
        <v>38607.300000000003</v>
      </c>
      <c r="J77" s="3">
        <v>60</v>
      </c>
      <c r="K77">
        <v>14</v>
      </c>
      <c r="L77">
        <v>48902.58</v>
      </c>
      <c r="M77" s="2">
        <f t="shared" si="0"/>
        <v>87509.88</v>
      </c>
      <c r="O77" s="59">
        <f t="shared" si="1"/>
        <v>320869.56</v>
      </c>
    </row>
    <row r="78" spans="2:15" x14ac:dyDescent="0.2">
      <c r="H78">
        <f t="shared" si="2"/>
        <v>52</v>
      </c>
      <c r="I78" s="2">
        <v>101390.1</v>
      </c>
      <c r="J78" s="3">
        <v>57</v>
      </c>
      <c r="K78">
        <v>10</v>
      </c>
      <c r="L78">
        <v>128427.46</v>
      </c>
      <c r="M78" s="2">
        <f t="shared" si="0"/>
        <v>229817.56</v>
      </c>
      <c r="O78" s="59">
        <f t="shared" si="1"/>
        <v>842664.3866666666</v>
      </c>
    </row>
    <row r="79" spans="2:15" x14ac:dyDescent="0.2">
      <c r="H79">
        <f t="shared" si="2"/>
        <v>53</v>
      </c>
      <c r="I79" s="2">
        <v>54049.200000000004</v>
      </c>
      <c r="J79" s="3">
        <v>44</v>
      </c>
      <c r="K79">
        <v>9</v>
      </c>
      <c r="L79">
        <v>68462.320000000007</v>
      </c>
      <c r="M79" s="2">
        <f t="shared" si="0"/>
        <v>122511.52000000002</v>
      </c>
      <c r="O79" s="59">
        <f t="shared" si="1"/>
        <v>449208.90666666673</v>
      </c>
    </row>
    <row r="80" spans="2:15" x14ac:dyDescent="0.2">
      <c r="H80">
        <f t="shared" si="2"/>
        <v>54</v>
      </c>
      <c r="I80" s="2">
        <v>33466.799999999996</v>
      </c>
      <c r="J80" s="3">
        <v>37</v>
      </c>
      <c r="K80">
        <v>9</v>
      </c>
      <c r="L80">
        <v>42391.28</v>
      </c>
      <c r="M80" s="2">
        <f t="shared" si="0"/>
        <v>75858.079999999987</v>
      </c>
      <c r="O80" s="59">
        <f t="shared" si="1"/>
        <v>278146.29333333328</v>
      </c>
    </row>
    <row r="81" spans="8:15" x14ac:dyDescent="0.2">
      <c r="H81">
        <f t="shared" si="2"/>
        <v>55</v>
      </c>
      <c r="I81" s="2">
        <v>25181.1</v>
      </c>
      <c r="J81" s="3">
        <v>51</v>
      </c>
      <c r="K81">
        <v>9</v>
      </c>
      <c r="L81">
        <v>31896.059999999998</v>
      </c>
      <c r="M81" s="2">
        <f t="shared" si="0"/>
        <v>57077.159999999996</v>
      </c>
      <c r="O81" s="59">
        <f t="shared" si="1"/>
        <v>209282.91999999998</v>
      </c>
    </row>
    <row r="82" spans="8:15" x14ac:dyDescent="0.2">
      <c r="H82">
        <f t="shared" si="2"/>
        <v>56</v>
      </c>
      <c r="I82" s="2">
        <v>92176.8</v>
      </c>
      <c r="J82" s="3">
        <v>37</v>
      </c>
      <c r="K82">
        <v>9</v>
      </c>
      <c r="L82">
        <v>116757.28</v>
      </c>
      <c r="M82" s="2">
        <f t="shared" si="0"/>
        <v>208934.08000000002</v>
      </c>
      <c r="O82" s="59">
        <f t="shared" si="1"/>
        <v>766091.62666666671</v>
      </c>
    </row>
    <row r="83" spans="8:15" x14ac:dyDescent="0.2">
      <c r="H83">
        <f t="shared" si="2"/>
        <v>57</v>
      </c>
      <c r="I83" s="2">
        <v>151707</v>
      </c>
      <c r="J83" s="3">
        <v>60</v>
      </c>
      <c r="K83">
        <v>9</v>
      </c>
      <c r="L83">
        <v>192162.2</v>
      </c>
      <c r="M83" s="2">
        <f t="shared" si="0"/>
        <v>343869.2</v>
      </c>
      <c r="O83" s="59">
        <f t="shared" si="1"/>
        <v>1260853.7333333334</v>
      </c>
    </row>
    <row r="84" spans="8:15" x14ac:dyDescent="0.2">
      <c r="H84">
        <f t="shared" si="2"/>
        <v>58</v>
      </c>
      <c r="I84" s="2">
        <v>210760.8</v>
      </c>
      <c r="J84" s="3">
        <v>56</v>
      </c>
      <c r="K84">
        <v>8</v>
      </c>
      <c r="L84">
        <v>266963.68</v>
      </c>
      <c r="M84" s="2">
        <f t="shared" si="0"/>
        <v>477724.48</v>
      </c>
      <c r="O84" s="59">
        <f t="shared" si="1"/>
        <v>1751656.4266666665</v>
      </c>
    </row>
    <row r="85" spans="8:15" x14ac:dyDescent="0.2">
      <c r="H85">
        <f t="shared" si="2"/>
        <v>59</v>
      </c>
      <c r="I85" s="2">
        <v>128898.90000000001</v>
      </c>
      <c r="J85" s="3">
        <v>39</v>
      </c>
      <c r="K85">
        <v>8</v>
      </c>
      <c r="L85">
        <v>163271.94</v>
      </c>
      <c r="M85" s="2">
        <f t="shared" si="0"/>
        <v>292170.84000000003</v>
      </c>
      <c r="O85" s="59">
        <f t="shared" si="1"/>
        <v>1071293.08</v>
      </c>
    </row>
    <row r="86" spans="8:15" x14ac:dyDescent="0.2">
      <c r="H86">
        <f t="shared" si="2"/>
        <v>60</v>
      </c>
      <c r="I86" s="2">
        <v>31881.9</v>
      </c>
      <c r="J86" s="3">
        <v>33</v>
      </c>
      <c r="K86">
        <v>8</v>
      </c>
      <c r="L86">
        <v>40383.740000000005</v>
      </c>
      <c r="M86" s="2">
        <f t="shared" si="0"/>
        <v>72265.640000000014</v>
      </c>
      <c r="O86" s="59">
        <f t="shared" si="1"/>
        <v>264974.01333333337</v>
      </c>
    </row>
    <row r="87" spans="8:15" x14ac:dyDescent="0.2">
      <c r="H87">
        <f t="shared" si="2"/>
        <v>61</v>
      </c>
      <c r="I87" s="2">
        <v>60627.600000000006</v>
      </c>
      <c r="J87" s="3">
        <v>36</v>
      </c>
      <c r="K87">
        <v>8</v>
      </c>
      <c r="L87">
        <v>76794.960000000006</v>
      </c>
      <c r="M87" s="2">
        <f t="shared" si="0"/>
        <v>137422.56</v>
      </c>
      <c r="O87" s="59">
        <f t="shared" si="1"/>
        <v>503882.72</v>
      </c>
    </row>
    <row r="88" spans="8:15" x14ac:dyDescent="0.2">
      <c r="H88">
        <f t="shared" si="2"/>
        <v>62</v>
      </c>
      <c r="I88" s="2">
        <v>91758</v>
      </c>
      <c r="J88" s="3">
        <v>39</v>
      </c>
      <c r="K88">
        <v>8</v>
      </c>
      <c r="L88">
        <v>116226.8</v>
      </c>
      <c r="M88" s="2">
        <f t="shared" si="0"/>
        <v>207984.8</v>
      </c>
      <c r="O88" s="59">
        <f t="shared" si="1"/>
        <v>762610.93333333323</v>
      </c>
    </row>
    <row r="89" spans="8:15" x14ac:dyDescent="0.2">
      <c r="H89">
        <f t="shared" si="2"/>
        <v>63</v>
      </c>
      <c r="I89" s="2">
        <v>152973</v>
      </c>
      <c r="J89" s="3">
        <v>36</v>
      </c>
      <c r="K89">
        <v>1</v>
      </c>
      <c r="L89">
        <v>193765.8</v>
      </c>
      <c r="M89" s="2">
        <f t="shared" si="0"/>
        <v>346738.8</v>
      </c>
      <c r="O89" s="59">
        <f t="shared" si="1"/>
        <v>1271375.5999999999</v>
      </c>
    </row>
    <row r="90" spans="8:15" x14ac:dyDescent="0.2">
      <c r="H90">
        <f t="shared" si="2"/>
        <v>64</v>
      </c>
      <c r="I90" s="2">
        <v>53375.700000000004</v>
      </c>
      <c r="J90" s="3">
        <v>50</v>
      </c>
      <c r="K90">
        <v>7</v>
      </c>
      <c r="L90">
        <v>67609.22</v>
      </c>
      <c r="M90" s="2">
        <f t="shared" si="0"/>
        <v>120984.92000000001</v>
      </c>
      <c r="O90" s="59">
        <f t="shared" si="1"/>
        <v>443611.37333333335</v>
      </c>
    </row>
    <row r="91" spans="8:15" x14ac:dyDescent="0.2">
      <c r="H91">
        <f t="shared" si="2"/>
        <v>65</v>
      </c>
      <c r="I91" s="2">
        <v>46121.1</v>
      </c>
      <c r="J91" s="3">
        <v>34</v>
      </c>
      <c r="K91">
        <v>7</v>
      </c>
      <c r="L91">
        <v>58420.06</v>
      </c>
      <c r="M91" s="2">
        <f t="shared" si="0"/>
        <v>104541.16</v>
      </c>
      <c r="O91" s="59">
        <f t="shared" si="1"/>
        <v>383317.58666666667</v>
      </c>
    </row>
    <row r="92" spans="8:15" x14ac:dyDescent="0.2">
      <c r="H92">
        <f t="shared" si="2"/>
        <v>66</v>
      </c>
      <c r="I92" s="2">
        <v>28551</v>
      </c>
      <c r="J92" s="3">
        <v>45</v>
      </c>
      <c r="K92">
        <v>7</v>
      </c>
      <c r="L92">
        <v>36164.6</v>
      </c>
      <c r="M92" s="2">
        <f t="shared" ref="M92:M155" si="3">I92+L92</f>
        <v>64715.6</v>
      </c>
      <c r="O92" s="59">
        <f t="shared" ref="O92:O155" si="4">(M92*3 + (M92/30)*20)</f>
        <v>237290.53333333333</v>
      </c>
    </row>
    <row r="93" spans="8:15" x14ac:dyDescent="0.2">
      <c r="H93">
        <f t="shared" ref="H93:H156" si="5">+H92+1</f>
        <v>67</v>
      </c>
      <c r="I93" s="2">
        <v>92785.8</v>
      </c>
      <c r="J93" s="3">
        <v>35</v>
      </c>
      <c r="K93">
        <v>6</v>
      </c>
      <c r="L93">
        <v>117528.68000000001</v>
      </c>
      <c r="M93" s="2">
        <f t="shared" si="3"/>
        <v>210314.48</v>
      </c>
      <c r="O93" s="59">
        <f t="shared" si="4"/>
        <v>771153.09333333338</v>
      </c>
    </row>
    <row r="94" spans="8:15" x14ac:dyDescent="0.2">
      <c r="H94">
        <f t="shared" si="5"/>
        <v>68</v>
      </c>
      <c r="I94" s="2">
        <v>35000.100000000006</v>
      </c>
      <c r="J94" s="3">
        <v>32</v>
      </c>
      <c r="K94">
        <v>0</v>
      </c>
      <c r="L94">
        <v>44333.460000000006</v>
      </c>
      <c r="M94" s="2">
        <f t="shared" si="3"/>
        <v>79333.560000000012</v>
      </c>
      <c r="O94" s="59">
        <f t="shared" si="4"/>
        <v>290889.72000000009</v>
      </c>
    </row>
    <row r="95" spans="8:15" x14ac:dyDescent="0.2">
      <c r="H95">
        <f t="shared" si="5"/>
        <v>69</v>
      </c>
      <c r="I95" s="2">
        <v>41028.299999999996</v>
      </c>
      <c r="J95" s="3">
        <v>33</v>
      </c>
      <c r="K95">
        <v>8</v>
      </c>
      <c r="L95">
        <v>51969.179999999993</v>
      </c>
      <c r="M95" s="2">
        <f t="shared" si="3"/>
        <v>92997.479999999981</v>
      </c>
      <c r="O95" s="59">
        <f t="shared" si="4"/>
        <v>340990.75999999995</v>
      </c>
    </row>
    <row r="96" spans="8:15" x14ac:dyDescent="0.2">
      <c r="H96">
        <f t="shared" si="5"/>
        <v>70</v>
      </c>
      <c r="I96" s="2">
        <v>30246.300000000003</v>
      </c>
      <c r="J96" s="3">
        <v>50</v>
      </c>
      <c r="K96">
        <v>6</v>
      </c>
      <c r="L96">
        <v>38311.980000000003</v>
      </c>
      <c r="M96" s="2">
        <f t="shared" si="3"/>
        <v>68558.28</v>
      </c>
      <c r="O96" s="59">
        <f t="shared" si="4"/>
        <v>251380.36</v>
      </c>
    </row>
    <row r="97" spans="8:15" x14ac:dyDescent="0.2">
      <c r="H97">
        <f t="shared" si="5"/>
        <v>71</v>
      </c>
      <c r="I97" s="2">
        <v>30678.3</v>
      </c>
      <c r="J97" s="3">
        <v>34</v>
      </c>
      <c r="K97">
        <v>6</v>
      </c>
      <c r="L97">
        <v>38859.18</v>
      </c>
      <c r="M97" s="2">
        <f t="shared" si="3"/>
        <v>69537.48</v>
      </c>
      <c r="O97" s="59">
        <f t="shared" si="4"/>
        <v>254970.76</v>
      </c>
    </row>
    <row r="98" spans="8:15" x14ac:dyDescent="0.2">
      <c r="H98">
        <f t="shared" si="5"/>
        <v>72</v>
      </c>
      <c r="I98" s="2">
        <v>25970.399999999998</v>
      </c>
      <c r="J98" s="3">
        <v>40</v>
      </c>
      <c r="K98">
        <v>6</v>
      </c>
      <c r="L98">
        <v>32895.839999999997</v>
      </c>
      <c r="M98" s="2">
        <f t="shared" si="3"/>
        <v>58866.239999999991</v>
      </c>
      <c r="O98" s="59">
        <f t="shared" si="4"/>
        <v>215842.87999999995</v>
      </c>
    </row>
    <row r="99" spans="8:15" x14ac:dyDescent="0.2">
      <c r="H99">
        <f t="shared" si="5"/>
        <v>73</v>
      </c>
      <c r="I99" s="2">
        <v>56718.9</v>
      </c>
      <c r="J99" s="3">
        <v>32</v>
      </c>
      <c r="K99">
        <v>6</v>
      </c>
      <c r="L99">
        <v>71843.94</v>
      </c>
      <c r="M99" s="2">
        <f t="shared" si="3"/>
        <v>128562.84</v>
      </c>
      <c r="O99" s="59">
        <f t="shared" si="4"/>
        <v>471397.08</v>
      </c>
    </row>
    <row r="100" spans="8:15" x14ac:dyDescent="0.2">
      <c r="H100">
        <f t="shared" si="5"/>
        <v>74</v>
      </c>
      <c r="I100" s="2">
        <v>113175</v>
      </c>
      <c r="J100" s="3">
        <v>43</v>
      </c>
      <c r="K100">
        <v>6</v>
      </c>
      <c r="L100">
        <v>143355</v>
      </c>
      <c r="M100" s="2">
        <f t="shared" si="3"/>
        <v>256530</v>
      </c>
      <c r="O100" s="59">
        <f t="shared" si="4"/>
        <v>940610</v>
      </c>
    </row>
    <row r="101" spans="8:15" x14ac:dyDescent="0.2">
      <c r="H101">
        <f t="shared" si="5"/>
        <v>75</v>
      </c>
      <c r="I101" s="2">
        <v>46554.899999999994</v>
      </c>
      <c r="J101" s="3">
        <v>29</v>
      </c>
      <c r="K101">
        <v>6</v>
      </c>
      <c r="L101">
        <v>58969.539999999994</v>
      </c>
      <c r="M101" s="2">
        <f t="shared" si="3"/>
        <v>105524.43999999999</v>
      </c>
      <c r="O101" s="59">
        <f t="shared" si="4"/>
        <v>386922.9466666666</v>
      </c>
    </row>
    <row r="102" spans="8:15" x14ac:dyDescent="0.2">
      <c r="H102">
        <f t="shared" si="5"/>
        <v>76</v>
      </c>
      <c r="I102" s="2">
        <v>35907.9</v>
      </c>
      <c r="J102" s="3">
        <v>35</v>
      </c>
      <c r="K102">
        <v>6</v>
      </c>
      <c r="L102">
        <v>45483.340000000004</v>
      </c>
      <c r="M102" s="2">
        <f t="shared" si="3"/>
        <v>81391.240000000005</v>
      </c>
      <c r="O102" s="59">
        <f t="shared" si="4"/>
        <v>298434.54666666669</v>
      </c>
    </row>
    <row r="103" spans="8:15" x14ac:dyDescent="0.2">
      <c r="H103">
        <f t="shared" si="5"/>
        <v>77</v>
      </c>
      <c r="I103" s="2">
        <v>40408.800000000003</v>
      </c>
      <c r="J103" s="3">
        <v>34</v>
      </c>
      <c r="K103">
        <v>5</v>
      </c>
      <c r="L103">
        <v>51184.480000000003</v>
      </c>
      <c r="M103" s="2">
        <f t="shared" si="3"/>
        <v>91593.279999999999</v>
      </c>
      <c r="O103" s="59">
        <f t="shared" si="4"/>
        <v>335842.02666666661</v>
      </c>
    </row>
    <row r="104" spans="8:15" x14ac:dyDescent="0.2">
      <c r="H104">
        <f t="shared" si="5"/>
        <v>78</v>
      </c>
      <c r="I104" s="2">
        <v>35822.1</v>
      </c>
      <c r="J104" s="3">
        <v>28</v>
      </c>
      <c r="K104">
        <v>5</v>
      </c>
      <c r="L104">
        <v>45374.659999999996</v>
      </c>
      <c r="M104" s="2">
        <f t="shared" si="3"/>
        <v>81196.759999999995</v>
      </c>
      <c r="O104" s="59">
        <f t="shared" si="4"/>
        <v>297721.45333333331</v>
      </c>
    </row>
    <row r="105" spans="8:15" x14ac:dyDescent="0.2">
      <c r="H105">
        <f t="shared" si="5"/>
        <v>79</v>
      </c>
      <c r="I105" s="2">
        <v>97877.4</v>
      </c>
      <c r="J105" s="3">
        <v>52</v>
      </c>
      <c r="K105">
        <v>27</v>
      </c>
      <c r="L105">
        <v>123978.04</v>
      </c>
      <c r="M105" s="2">
        <f t="shared" si="3"/>
        <v>221855.44</v>
      </c>
      <c r="O105" s="59">
        <f t="shared" si="4"/>
        <v>813469.94666666677</v>
      </c>
    </row>
    <row r="106" spans="8:15" x14ac:dyDescent="0.2">
      <c r="H106">
        <f t="shared" si="5"/>
        <v>80</v>
      </c>
      <c r="I106" s="2">
        <v>39196.5</v>
      </c>
      <c r="J106" s="3">
        <v>36</v>
      </c>
      <c r="K106">
        <v>5</v>
      </c>
      <c r="L106">
        <v>49648.9</v>
      </c>
      <c r="M106" s="2">
        <f t="shared" si="3"/>
        <v>88845.4</v>
      </c>
      <c r="O106" s="59">
        <f t="shared" si="4"/>
        <v>325766.46666666662</v>
      </c>
    </row>
    <row r="107" spans="8:15" x14ac:dyDescent="0.2">
      <c r="H107">
        <f t="shared" si="5"/>
        <v>81</v>
      </c>
      <c r="I107" s="2">
        <v>37470.9</v>
      </c>
      <c r="J107" s="3">
        <v>35</v>
      </c>
      <c r="K107">
        <v>5</v>
      </c>
      <c r="L107">
        <v>47463.14</v>
      </c>
      <c r="M107" s="2">
        <f t="shared" si="3"/>
        <v>84934.040000000008</v>
      </c>
      <c r="O107" s="59">
        <f t="shared" si="4"/>
        <v>311424.81333333335</v>
      </c>
    </row>
    <row r="108" spans="8:15" x14ac:dyDescent="0.2">
      <c r="H108">
        <f t="shared" si="5"/>
        <v>82</v>
      </c>
      <c r="I108" s="2">
        <v>36563.1</v>
      </c>
      <c r="J108" s="3">
        <v>38</v>
      </c>
      <c r="K108">
        <v>5</v>
      </c>
      <c r="L108">
        <v>46313.259999999995</v>
      </c>
      <c r="M108" s="2">
        <f t="shared" si="3"/>
        <v>82876.359999999986</v>
      </c>
      <c r="O108" s="59">
        <f t="shared" si="4"/>
        <v>303879.98666666663</v>
      </c>
    </row>
    <row r="109" spans="8:15" x14ac:dyDescent="0.2">
      <c r="H109">
        <f t="shared" si="5"/>
        <v>83</v>
      </c>
      <c r="I109" s="2">
        <v>37499.1</v>
      </c>
      <c r="J109" s="3">
        <v>31</v>
      </c>
      <c r="K109">
        <v>5</v>
      </c>
      <c r="L109">
        <v>47498.86</v>
      </c>
      <c r="M109" s="2">
        <f t="shared" si="3"/>
        <v>84997.959999999992</v>
      </c>
      <c r="O109" s="59">
        <f t="shared" si="4"/>
        <v>311659.18666666665</v>
      </c>
    </row>
    <row r="110" spans="8:15" x14ac:dyDescent="0.2">
      <c r="H110">
        <f t="shared" si="5"/>
        <v>84</v>
      </c>
      <c r="I110" s="2">
        <v>62172.899999999994</v>
      </c>
      <c r="J110" s="3">
        <v>34</v>
      </c>
      <c r="K110">
        <v>5</v>
      </c>
      <c r="L110">
        <v>78752.34</v>
      </c>
      <c r="M110" s="2">
        <f t="shared" si="3"/>
        <v>140925.24</v>
      </c>
      <c r="O110" s="59">
        <f t="shared" si="4"/>
        <v>516725.88</v>
      </c>
    </row>
    <row r="111" spans="8:15" x14ac:dyDescent="0.2">
      <c r="H111">
        <f t="shared" si="5"/>
        <v>85</v>
      </c>
      <c r="I111" s="2">
        <v>43496.4</v>
      </c>
      <c r="J111" s="3">
        <v>32</v>
      </c>
      <c r="K111">
        <v>5</v>
      </c>
      <c r="L111">
        <v>55095.44</v>
      </c>
      <c r="M111" s="2">
        <f t="shared" si="3"/>
        <v>98591.84</v>
      </c>
      <c r="O111" s="59">
        <f t="shared" si="4"/>
        <v>361503.41333333333</v>
      </c>
    </row>
    <row r="112" spans="8:15" x14ac:dyDescent="0.2">
      <c r="H112">
        <f t="shared" si="5"/>
        <v>86</v>
      </c>
      <c r="I112" s="2">
        <v>34082.399999999994</v>
      </c>
      <c r="J112" s="3">
        <v>28</v>
      </c>
      <c r="K112">
        <v>5</v>
      </c>
      <c r="L112">
        <v>43171.039999999994</v>
      </c>
      <c r="M112" s="2">
        <f t="shared" si="3"/>
        <v>77253.439999999988</v>
      </c>
      <c r="O112" s="59">
        <f t="shared" si="4"/>
        <v>283262.61333333328</v>
      </c>
    </row>
    <row r="113" spans="8:15" x14ac:dyDescent="0.2">
      <c r="H113">
        <f t="shared" si="5"/>
        <v>87</v>
      </c>
      <c r="I113" s="2">
        <v>34384.200000000004</v>
      </c>
      <c r="J113" s="3">
        <v>36</v>
      </c>
      <c r="K113">
        <v>5</v>
      </c>
      <c r="L113">
        <v>43553.320000000007</v>
      </c>
      <c r="M113" s="2">
        <f t="shared" si="3"/>
        <v>77937.520000000019</v>
      </c>
      <c r="O113" s="59">
        <f t="shared" si="4"/>
        <v>285770.90666666673</v>
      </c>
    </row>
    <row r="114" spans="8:15" x14ac:dyDescent="0.2">
      <c r="H114">
        <f t="shared" si="5"/>
        <v>88</v>
      </c>
      <c r="I114" s="2">
        <v>29784.9</v>
      </c>
      <c r="J114" s="3">
        <v>44</v>
      </c>
      <c r="K114">
        <v>5</v>
      </c>
      <c r="L114">
        <v>37727.54</v>
      </c>
      <c r="M114" s="2">
        <f t="shared" si="3"/>
        <v>67512.44</v>
      </c>
      <c r="O114" s="59">
        <f t="shared" si="4"/>
        <v>247545.61333333334</v>
      </c>
    </row>
    <row r="115" spans="8:15" x14ac:dyDescent="0.2">
      <c r="H115">
        <f t="shared" si="5"/>
        <v>89</v>
      </c>
      <c r="I115" s="2">
        <v>36123.599999999999</v>
      </c>
      <c r="J115" s="3">
        <v>34</v>
      </c>
      <c r="K115">
        <v>5</v>
      </c>
      <c r="L115">
        <v>45756.56</v>
      </c>
      <c r="M115" s="2">
        <f t="shared" si="3"/>
        <v>81880.160000000003</v>
      </c>
      <c r="O115" s="59">
        <f t="shared" si="4"/>
        <v>300227.25333333336</v>
      </c>
    </row>
    <row r="116" spans="8:15" x14ac:dyDescent="0.2">
      <c r="H116">
        <f t="shared" si="5"/>
        <v>90</v>
      </c>
      <c r="I116" s="2">
        <v>35751</v>
      </c>
      <c r="J116" s="3">
        <v>30</v>
      </c>
      <c r="K116">
        <v>5</v>
      </c>
      <c r="L116">
        <v>45284.6</v>
      </c>
      <c r="M116" s="2">
        <f t="shared" si="3"/>
        <v>81035.600000000006</v>
      </c>
      <c r="O116" s="59">
        <f t="shared" si="4"/>
        <v>297130.53333333333</v>
      </c>
    </row>
    <row r="117" spans="8:15" x14ac:dyDescent="0.2">
      <c r="H117">
        <f t="shared" si="5"/>
        <v>91</v>
      </c>
      <c r="I117" s="2">
        <v>34562.699999999997</v>
      </c>
      <c r="J117" s="3">
        <v>37</v>
      </c>
      <c r="K117">
        <v>4</v>
      </c>
      <c r="L117">
        <v>43779.42</v>
      </c>
      <c r="M117" s="2">
        <f t="shared" si="3"/>
        <v>78342.12</v>
      </c>
      <c r="O117" s="59">
        <f t="shared" si="4"/>
        <v>287254.44</v>
      </c>
    </row>
    <row r="118" spans="8:15" x14ac:dyDescent="0.2">
      <c r="H118">
        <f t="shared" si="5"/>
        <v>92</v>
      </c>
      <c r="I118" s="2">
        <v>34861.5</v>
      </c>
      <c r="J118" s="3">
        <v>38</v>
      </c>
      <c r="K118">
        <v>5</v>
      </c>
      <c r="L118">
        <v>44157.9</v>
      </c>
      <c r="M118" s="2">
        <f t="shared" si="3"/>
        <v>79019.399999999994</v>
      </c>
      <c r="O118" s="59">
        <f t="shared" si="4"/>
        <v>289737.8</v>
      </c>
    </row>
    <row r="119" spans="8:15" x14ac:dyDescent="0.2">
      <c r="H119">
        <f t="shared" si="5"/>
        <v>93</v>
      </c>
      <c r="I119" s="2">
        <v>31222.799999999999</v>
      </c>
      <c r="J119" s="3">
        <v>33</v>
      </c>
      <c r="K119">
        <v>4</v>
      </c>
      <c r="L119">
        <v>39548.879999999997</v>
      </c>
      <c r="M119" s="2">
        <f t="shared" si="3"/>
        <v>70771.679999999993</v>
      </c>
      <c r="O119" s="59">
        <f t="shared" si="4"/>
        <v>259496.15999999997</v>
      </c>
    </row>
    <row r="120" spans="8:15" x14ac:dyDescent="0.2">
      <c r="H120">
        <f t="shared" si="5"/>
        <v>94</v>
      </c>
      <c r="I120" s="2">
        <v>23433.3</v>
      </c>
      <c r="J120" s="3">
        <v>27</v>
      </c>
      <c r="K120">
        <v>4</v>
      </c>
      <c r="L120">
        <v>29682.18</v>
      </c>
      <c r="M120" s="2">
        <f t="shared" si="3"/>
        <v>53115.479999999996</v>
      </c>
      <c r="O120" s="59">
        <f t="shared" si="4"/>
        <v>194756.76</v>
      </c>
    </row>
    <row r="121" spans="8:15" x14ac:dyDescent="0.2">
      <c r="H121">
        <f t="shared" si="5"/>
        <v>95</v>
      </c>
      <c r="I121" s="2">
        <v>35051.700000000004</v>
      </c>
      <c r="J121" s="3">
        <v>47</v>
      </c>
      <c r="K121">
        <v>4</v>
      </c>
      <c r="L121">
        <v>44398.820000000007</v>
      </c>
      <c r="M121" s="2">
        <f t="shared" si="3"/>
        <v>79450.520000000019</v>
      </c>
      <c r="O121" s="59">
        <f t="shared" si="4"/>
        <v>291318.57333333342</v>
      </c>
    </row>
    <row r="122" spans="8:15" x14ac:dyDescent="0.2">
      <c r="H122">
        <f t="shared" si="5"/>
        <v>96</v>
      </c>
      <c r="I122" s="2">
        <v>175249.5</v>
      </c>
      <c r="J122" s="3">
        <v>43</v>
      </c>
      <c r="K122">
        <v>4</v>
      </c>
      <c r="L122">
        <v>221982.7</v>
      </c>
      <c r="M122" s="2">
        <f t="shared" si="3"/>
        <v>397232.2</v>
      </c>
      <c r="O122" s="59">
        <f t="shared" si="4"/>
        <v>1456518.0666666669</v>
      </c>
    </row>
    <row r="123" spans="8:15" x14ac:dyDescent="0.2">
      <c r="H123">
        <f t="shared" si="5"/>
        <v>97</v>
      </c>
      <c r="I123" s="2">
        <v>43620.3</v>
      </c>
      <c r="J123" s="3">
        <v>51</v>
      </c>
      <c r="K123">
        <v>4</v>
      </c>
      <c r="L123">
        <v>55252.380000000005</v>
      </c>
      <c r="M123" s="2">
        <f t="shared" si="3"/>
        <v>98872.680000000008</v>
      </c>
      <c r="O123" s="59">
        <f t="shared" si="4"/>
        <v>362533.16000000003</v>
      </c>
    </row>
    <row r="124" spans="8:15" x14ac:dyDescent="0.2">
      <c r="H124">
        <f t="shared" si="5"/>
        <v>98</v>
      </c>
      <c r="I124" s="2">
        <v>30905.100000000002</v>
      </c>
      <c r="J124" s="3">
        <v>32</v>
      </c>
      <c r="K124">
        <v>4</v>
      </c>
      <c r="L124">
        <v>39146.460000000006</v>
      </c>
      <c r="M124" s="2">
        <f t="shared" si="3"/>
        <v>70051.560000000012</v>
      </c>
      <c r="O124" s="59">
        <f t="shared" si="4"/>
        <v>256855.72000000006</v>
      </c>
    </row>
    <row r="125" spans="8:15" x14ac:dyDescent="0.2">
      <c r="H125">
        <f t="shared" si="5"/>
        <v>99</v>
      </c>
      <c r="I125" s="2">
        <v>41257.5</v>
      </c>
      <c r="J125" s="3">
        <v>49</v>
      </c>
      <c r="K125">
        <v>4</v>
      </c>
      <c r="L125">
        <v>52259.5</v>
      </c>
      <c r="M125" s="2">
        <f t="shared" si="3"/>
        <v>93517</v>
      </c>
      <c r="O125" s="59">
        <f t="shared" si="4"/>
        <v>342895.66666666669</v>
      </c>
    </row>
    <row r="126" spans="8:15" x14ac:dyDescent="0.2">
      <c r="H126">
        <f t="shared" si="5"/>
        <v>100</v>
      </c>
      <c r="I126" s="2">
        <v>25557.899999999998</v>
      </c>
      <c r="J126" s="3">
        <v>45</v>
      </c>
      <c r="K126">
        <v>4</v>
      </c>
      <c r="L126">
        <v>32373.339999999997</v>
      </c>
      <c r="M126" s="2">
        <f t="shared" si="3"/>
        <v>57931.239999999991</v>
      </c>
      <c r="O126" s="59">
        <f t="shared" si="4"/>
        <v>212414.54666666663</v>
      </c>
    </row>
    <row r="127" spans="8:15" x14ac:dyDescent="0.2">
      <c r="H127">
        <f t="shared" si="5"/>
        <v>101</v>
      </c>
      <c r="I127" s="2">
        <v>76620.900000000009</v>
      </c>
      <c r="J127" s="3">
        <v>47</v>
      </c>
      <c r="K127">
        <v>4</v>
      </c>
      <c r="L127">
        <v>97053.140000000014</v>
      </c>
      <c r="M127" s="2">
        <f t="shared" si="3"/>
        <v>173674.04000000004</v>
      </c>
      <c r="O127" s="59">
        <f t="shared" si="4"/>
        <v>636804.81333333347</v>
      </c>
    </row>
    <row r="128" spans="8:15" x14ac:dyDescent="0.2">
      <c r="H128">
        <f t="shared" si="5"/>
        <v>102</v>
      </c>
      <c r="I128" s="2">
        <v>24669.3</v>
      </c>
      <c r="J128" s="3">
        <v>29</v>
      </c>
      <c r="K128">
        <v>4</v>
      </c>
      <c r="L128">
        <v>31247.78</v>
      </c>
      <c r="M128" s="2">
        <f t="shared" si="3"/>
        <v>55917.08</v>
      </c>
      <c r="O128" s="59">
        <f t="shared" si="4"/>
        <v>205029.29333333333</v>
      </c>
    </row>
    <row r="129" spans="8:15" x14ac:dyDescent="0.2">
      <c r="H129">
        <f t="shared" si="5"/>
        <v>103</v>
      </c>
      <c r="I129" s="2">
        <v>22976.400000000001</v>
      </c>
      <c r="J129" s="3">
        <v>28</v>
      </c>
      <c r="K129">
        <v>4</v>
      </c>
      <c r="L129">
        <v>29103.440000000002</v>
      </c>
      <c r="M129" s="2">
        <f t="shared" si="3"/>
        <v>52079.840000000004</v>
      </c>
      <c r="O129" s="59">
        <f t="shared" si="4"/>
        <v>190959.41333333336</v>
      </c>
    </row>
    <row r="130" spans="8:15" x14ac:dyDescent="0.2">
      <c r="H130">
        <f t="shared" si="5"/>
        <v>104</v>
      </c>
      <c r="I130" s="2">
        <v>60152.399999999994</v>
      </c>
      <c r="J130" s="3">
        <v>53</v>
      </c>
      <c r="K130">
        <v>4</v>
      </c>
      <c r="L130">
        <v>76193.039999999994</v>
      </c>
      <c r="M130" s="2">
        <f t="shared" si="3"/>
        <v>136345.44</v>
      </c>
      <c r="O130" s="59">
        <f t="shared" si="4"/>
        <v>499933.28</v>
      </c>
    </row>
    <row r="131" spans="8:15" x14ac:dyDescent="0.2">
      <c r="H131">
        <f t="shared" si="5"/>
        <v>105</v>
      </c>
      <c r="I131" s="2">
        <v>51940.5</v>
      </c>
      <c r="J131" s="3">
        <v>51</v>
      </c>
      <c r="K131">
        <v>20</v>
      </c>
      <c r="L131">
        <v>65791.3</v>
      </c>
      <c r="M131" s="2">
        <f t="shared" si="3"/>
        <v>117731.8</v>
      </c>
      <c r="O131" s="59">
        <f t="shared" si="4"/>
        <v>431683.26666666672</v>
      </c>
    </row>
    <row r="132" spans="8:15" x14ac:dyDescent="0.2">
      <c r="H132">
        <f t="shared" si="5"/>
        <v>106</v>
      </c>
      <c r="I132" s="2">
        <v>40990.199999999997</v>
      </c>
      <c r="J132" s="3">
        <v>52</v>
      </c>
      <c r="K132">
        <v>30</v>
      </c>
      <c r="L132">
        <v>51920.92</v>
      </c>
      <c r="M132" s="2">
        <f t="shared" si="3"/>
        <v>92911.12</v>
      </c>
      <c r="O132" s="59">
        <f t="shared" si="4"/>
        <v>340674.10666666663</v>
      </c>
    </row>
    <row r="133" spans="8:15" x14ac:dyDescent="0.2">
      <c r="H133">
        <f t="shared" si="5"/>
        <v>107</v>
      </c>
      <c r="I133" s="2">
        <v>36851.700000000004</v>
      </c>
      <c r="J133" s="3">
        <v>43</v>
      </c>
      <c r="K133">
        <v>3</v>
      </c>
      <c r="L133">
        <v>46678.820000000007</v>
      </c>
      <c r="M133" s="2">
        <f t="shared" si="3"/>
        <v>83530.520000000019</v>
      </c>
      <c r="O133" s="59">
        <f t="shared" si="4"/>
        <v>306278.57333333342</v>
      </c>
    </row>
    <row r="134" spans="8:15" x14ac:dyDescent="0.2">
      <c r="H134">
        <f t="shared" si="5"/>
        <v>108</v>
      </c>
      <c r="I134" s="2">
        <v>26059.5</v>
      </c>
      <c r="J134" s="3">
        <v>27</v>
      </c>
      <c r="K134">
        <v>3</v>
      </c>
      <c r="L134">
        <v>33008.699999999997</v>
      </c>
      <c r="M134" s="2">
        <f t="shared" si="3"/>
        <v>59068.2</v>
      </c>
      <c r="O134" s="59">
        <f t="shared" si="4"/>
        <v>216583.39999999997</v>
      </c>
    </row>
    <row r="135" spans="8:15" x14ac:dyDescent="0.2">
      <c r="H135">
        <f t="shared" si="5"/>
        <v>109</v>
      </c>
      <c r="I135" s="2">
        <v>29721</v>
      </c>
      <c r="J135" s="3">
        <v>35</v>
      </c>
      <c r="K135">
        <v>3</v>
      </c>
      <c r="L135">
        <v>37646.6</v>
      </c>
      <c r="M135" s="2">
        <f t="shared" si="3"/>
        <v>67367.600000000006</v>
      </c>
      <c r="O135" s="59">
        <f t="shared" si="4"/>
        <v>247014.53333333335</v>
      </c>
    </row>
    <row r="136" spans="8:15" x14ac:dyDescent="0.2">
      <c r="H136">
        <f t="shared" si="5"/>
        <v>110</v>
      </c>
      <c r="I136" s="2">
        <v>25122.6</v>
      </c>
      <c r="J136" s="3">
        <v>34</v>
      </c>
      <c r="K136">
        <v>3</v>
      </c>
      <c r="L136">
        <v>31821.96</v>
      </c>
      <c r="M136" s="2">
        <f t="shared" si="3"/>
        <v>56944.56</v>
      </c>
      <c r="O136" s="59">
        <f t="shared" si="4"/>
        <v>208796.71999999997</v>
      </c>
    </row>
    <row r="137" spans="8:15" x14ac:dyDescent="0.2">
      <c r="H137">
        <f t="shared" si="5"/>
        <v>111</v>
      </c>
      <c r="I137" s="2">
        <v>56309.1</v>
      </c>
      <c r="J137" s="3">
        <v>41</v>
      </c>
      <c r="K137">
        <v>12</v>
      </c>
      <c r="L137">
        <v>71324.86</v>
      </c>
      <c r="M137" s="2">
        <f t="shared" si="3"/>
        <v>127633.95999999999</v>
      </c>
      <c r="O137" s="59">
        <f t="shared" si="4"/>
        <v>467991.18666666665</v>
      </c>
    </row>
    <row r="138" spans="8:15" x14ac:dyDescent="0.2">
      <c r="H138">
        <f t="shared" si="5"/>
        <v>112</v>
      </c>
      <c r="I138" s="2">
        <v>128593.8</v>
      </c>
      <c r="J138" s="3">
        <v>48</v>
      </c>
      <c r="K138">
        <v>3</v>
      </c>
      <c r="L138">
        <v>162885.48000000001</v>
      </c>
      <c r="M138" s="2">
        <f t="shared" si="3"/>
        <v>291479.28000000003</v>
      </c>
      <c r="O138" s="59">
        <f t="shared" si="4"/>
        <v>1068757.3600000001</v>
      </c>
    </row>
    <row r="139" spans="8:15" x14ac:dyDescent="0.2">
      <c r="H139">
        <f t="shared" si="5"/>
        <v>113</v>
      </c>
      <c r="I139" s="2">
        <v>50905.799999999996</v>
      </c>
      <c r="J139" s="3">
        <v>28</v>
      </c>
      <c r="K139">
        <v>3</v>
      </c>
      <c r="L139">
        <v>64480.679999999993</v>
      </c>
      <c r="M139" s="2">
        <f t="shared" si="3"/>
        <v>115386.47999999998</v>
      </c>
      <c r="O139" s="59">
        <f t="shared" si="4"/>
        <v>423083.75999999995</v>
      </c>
    </row>
    <row r="140" spans="8:15" x14ac:dyDescent="0.2">
      <c r="H140">
        <f t="shared" si="5"/>
        <v>114</v>
      </c>
      <c r="I140" s="2">
        <v>32373.599999999999</v>
      </c>
      <c r="J140" s="3">
        <v>37</v>
      </c>
      <c r="K140">
        <v>3</v>
      </c>
      <c r="L140">
        <v>41006.559999999998</v>
      </c>
      <c r="M140" s="2">
        <f t="shared" si="3"/>
        <v>73380.160000000003</v>
      </c>
      <c r="O140" s="59">
        <f t="shared" si="4"/>
        <v>269060.58666666667</v>
      </c>
    </row>
    <row r="141" spans="8:15" x14ac:dyDescent="0.2">
      <c r="H141">
        <f t="shared" si="5"/>
        <v>115</v>
      </c>
      <c r="I141" s="2">
        <v>32044.800000000003</v>
      </c>
      <c r="J141" s="3">
        <v>41</v>
      </c>
      <c r="K141">
        <v>3</v>
      </c>
      <c r="L141">
        <v>40590.080000000002</v>
      </c>
      <c r="M141" s="2">
        <f t="shared" si="3"/>
        <v>72634.880000000005</v>
      </c>
      <c r="O141" s="59">
        <f t="shared" si="4"/>
        <v>266327.89333333337</v>
      </c>
    </row>
    <row r="142" spans="8:15" x14ac:dyDescent="0.2">
      <c r="H142">
        <f t="shared" si="5"/>
        <v>116</v>
      </c>
      <c r="I142" s="2">
        <v>263222.7</v>
      </c>
      <c r="J142" s="3">
        <v>42</v>
      </c>
      <c r="K142">
        <v>3</v>
      </c>
      <c r="L142">
        <v>333415.42000000004</v>
      </c>
      <c r="M142" s="2">
        <f t="shared" si="3"/>
        <v>596638.12000000011</v>
      </c>
      <c r="O142" s="59">
        <f t="shared" si="4"/>
        <v>2187673.1066666669</v>
      </c>
    </row>
    <row r="143" spans="8:15" x14ac:dyDescent="0.2">
      <c r="H143">
        <f t="shared" si="5"/>
        <v>117</v>
      </c>
      <c r="I143" s="2">
        <v>35650.199999999997</v>
      </c>
      <c r="J143" s="3">
        <v>31</v>
      </c>
      <c r="K143">
        <v>3</v>
      </c>
      <c r="L143">
        <v>45156.92</v>
      </c>
      <c r="M143" s="2">
        <f t="shared" si="3"/>
        <v>80807.12</v>
      </c>
      <c r="O143" s="59">
        <f t="shared" si="4"/>
        <v>296292.77333333332</v>
      </c>
    </row>
    <row r="144" spans="8:15" x14ac:dyDescent="0.2">
      <c r="H144">
        <f t="shared" si="5"/>
        <v>118</v>
      </c>
      <c r="I144" s="2">
        <v>151731.29999999999</v>
      </c>
      <c r="J144" s="3">
        <v>38</v>
      </c>
      <c r="K144">
        <v>3</v>
      </c>
      <c r="L144">
        <v>192192.97999999998</v>
      </c>
      <c r="M144" s="2">
        <f t="shared" si="3"/>
        <v>343924.27999999997</v>
      </c>
      <c r="O144" s="59">
        <f t="shared" si="4"/>
        <v>1261055.6933333331</v>
      </c>
    </row>
    <row r="145" spans="8:15" x14ac:dyDescent="0.2">
      <c r="H145">
        <f t="shared" si="5"/>
        <v>119</v>
      </c>
      <c r="I145" s="2">
        <v>29524.2</v>
      </c>
      <c r="J145" s="3">
        <v>32</v>
      </c>
      <c r="K145">
        <v>2</v>
      </c>
      <c r="L145">
        <v>37397.32</v>
      </c>
      <c r="M145" s="2">
        <f t="shared" si="3"/>
        <v>66921.52</v>
      </c>
      <c r="O145" s="59">
        <f t="shared" si="4"/>
        <v>245378.90666666668</v>
      </c>
    </row>
    <row r="146" spans="8:15" x14ac:dyDescent="0.2">
      <c r="H146">
        <f t="shared" si="5"/>
        <v>120</v>
      </c>
      <c r="I146" s="2">
        <v>127306.5</v>
      </c>
      <c r="J146" s="3">
        <v>36</v>
      </c>
      <c r="K146">
        <v>2</v>
      </c>
      <c r="L146">
        <v>161254.9</v>
      </c>
      <c r="M146" s="2">
        <f t="shared" si="3"/>
        <v>288561.40000000002</v>
      </c>
      <c r="O146" s="59">
        <f t="shared" si="4"/>
        <v>1058058.4666666668</v>
      </c>
    </row>
    <row r="147" spans="8:15" x14ac:dyDescent="0.2">
      <c r="H147">
        <f t="shared" si="5"/>
        <v>121</v>
      </c>
      <c r="I147" s="2">
        <v>28197.3</v>
      </c>
      <c r="J147" s="3">
        <v>39</v>
      </c>
      <c r="K147">
        <v>2</v>
      </c>
      <c r="L147">
        <v>35716.58</v>
      </c>
      <c r="M147" s="2">
        <f t="shared" si="3"/>
        <v>63913.880000000005</v>
      </c>
      <c r="O147" s="59">
        <f t="shared" si="4"/>
        <v>234350.89333333334</v>
      </c>
    </row>
    <row r="148" spans="8:15" x14ac:dyDescent="0.2">
      <c r="H148">
        <f t="shared" si="5"/>
        <v>122</v>
      </c>
      <c r="I148" s="2">
        <v>68600.7</v>
      </c>
      <c r="J148" s="3">
        <v>46</v>
      </c>
      <c r="K148">
        <v>2</v>
      </c>
      <c r="L148">
        <v>86894.22</v>
      </c>
      <c r="M148" s="2">
        <f t="shared" si="3"/>
        <v>155494.91999999998</v>
      </c>
      <c r="O148" s="59">
        <f t="shared" si="4"/>
        <v>570148.03999999992</v>
      </c>
    </row>
    <row r="149" spans="8:15" x14ac:dyDescent="0.2">
      <c r="H149">
        <f t="shared" si="5"/>
        <v>123</v>
      </c>
      <c r="I149" s="2">
        <v>34128.9</v>
      </c>
      <c r="J149" s="3">
        <v>35</v>
      </c>
      <c r="K149">
        <v>2</v>
      </c>
      <c r="L149">
        <v>43229.94</v>
      </c>
      <c r="M149" s="2">
        <f t="shared" si="3"/>
        <v>77358.84</v>
      </c>
      <c r="O149" s="59">
        <f t="shared" si="4"/>
        <v>283649.07999999996</v>
      </c>
    </row>
    <row r="150" spans="8:15" x14ac:dyDescent="0.2">
      <c r="H150">
        <f t="shared" si="5"/>
        <v>124</v>
      </c>
      <c r="I150" s="2">
        <v>32008.5</v>
      </c>
      <c r="J150" s="3">
        <v>48</v>
      </c>
      <c r="K150">
        <v>2</v>
      </c>
      <c r="L150">
        <v>40544.1</v>
      </c>
      <c r="M150" s="2">
        <f t="shared" si="3"/>
        <v>72552.600000000006</v>
      </c>
      <c r="O150" s="59">
        <f t="shared" si="4"/>
        <v>266026.2</v>
      </c>
    </row>
    <row r="151" spans="8:15" x14ac:dyDescent="0.2">
      <c r="H151">
        <f t="shared" si="5"/>
        <v>125</v>
      </c>
      <c r="I151" s="2">
        <v>108559.5</v>
      </c>
      <c r="J151" s="3">
        <v>42</v>
      </c>
      <c r="K151">
        <v>2</v>
      </c>
      <c r="L151">
        <v>137508.70000000001</v>
      </c>
      <c r="M151" s="2">
        <f t="shared" si="3"/>
        <v>246068.2</v>
      </c>
      <c r="O151" s="59">
        <f t="shared" si="4"/>
        <v>902250.06666666677</v>
      </c>
    </row>
    <row r="152" spans="8:15" x14ac:dyDescent="0.2">
      <c r="H152">
        <f t="shared" si="5"/>
        <v>126</v>
      </c>
      <c r="I152" s="2">
        <v>24932.400000000001</v>
      </c>
      <c r="J152" s="3">
        <v>29</v>
      </c>
      <c r="K152">
        <v>2</v>
      </c>
      <c r="L152">
        <v>31581.040000000001</v>
      </c>
      <c r="M152" s="2">
        <f t="shared" si="3"/>
        <v>56513.440000000002</v>
      </c>
      <c r="O152" s="59">
        <f t="shared" si="4"/>
        <v>207215.94666666666</v>
      </c>
    </row>
    <row r="153" spans="8:15" x14ac:dyDescent="0.2">
      <c r="H153">
        <f t="shared" si="5"/>
        <v>127</v>
      </c>
      <c r="I153" s="2">
        <v>87529.2</v>
      </c>
      <c r="J153" s="3">
        <v>31</v>
      </c>
      <c r="K153">
        <v>2</v>
      </c>
      <c r="L153">
        <v>110870.31999999999</v>
      </c>
      <c r="M153" s="2">
        <f t="shared" si="3"/>
        <v>198399.52</v>
      </c>
      <c r="O153" s="59">
        <f t="shared" si="4"/>
        <v>727464.90666666662</v>
      </c>
    </row>
    <row r="154" spans="8:15" x14ac:dyDescent="0.2">
      <c r="H154">
        <f t="shared" si="5"/>
        <v>128</v>
      </c>
      <c r="I154" s="2">
        <v>37746.9</v>
      </c>
      <c r="J154" s="3">
        <v>48</v>
      </c>
      <c r="K154">
        <v>2</v>
      </c>
      <c r="L154">
        <v>47812.740000000005</v>
      </c>
      <c r="M154" s="2">
        <f t="shared" si="3"/>
        <v>85559.640000000014</v>
      </c>
      <c r="O154" s="59">
        <f t="shared" si="4"/>
        <v>313718.68000000005</v>
      </c>
    </row>
    <row r="155" spans="8:15" x14ac:dyDescent="0.2">
      <c r="H155">
        <f t="shared" si="5"/>
        <v>129</v>
      </c>
      <c r="I155" s="2">
        <v>37913.1</v>
      </c>
      <c r="J155" s="3">
        <v>50</v>
      </c>
      <c r="K155">
        <v>2</v>
      </c>
      <c r="L155">
        <v>48023.259999999995</v>
      </c>
      <c r="M155" s="2">
        <f t="shared" si="3"/>
        <v>85936.359999999986</v>
      </c>
      <c r="O155" s="59">
        <f t="shared" si="4"/>
        <v>315099.98666666663</v>
      </c>
    </row>
    <row r="156" spans="8:15" x14ac:dyDescent="0.2">
      <c r="H156">
        <f t="shared" si="5"/>
        <v>130</v>
      </c>
      <c r="I156" s="2">
        <v>95013.3</v>
      </c>
      <c r="J156" s="3">
        <v>46</v>
      </c>
      <c r="K156">
        <v>2</v>
      </c>
      <c r="L156">
        <v>120350.18000000001</v>
      </c>
      <c r="M156" s="2">
        <f t="shared" ref="M156:M190" si="6">I156+L156</f>
        <v>215363.48</v>
      </c>
      <c r="O156" s="59">
        <f t="shared" ref="O156:O190" si="7">(M156*3 + (M156/30)*20)</f>
        <v>789666.09333333338</v>
      </c>
    </row>
    <row r="157" spans="8:15" x14ac:dyDescent="0.2">
      <c r="H157">
        <f t="shared" ref="H157:H190" si="8">+H156+1</f>
        <v>131</v>
      </c>
      <c r="I157" s="2">
        <v>31729.200000000004</v>
      </c>
      <c r="J157" s="3">
        <v>51</v>
      </c>
      <c r="K157">
        <v>2</v>
      </c>
      <c r="L157">
        <v>40190.320000000007</v>
      </c>
      <c r="M157" s="2">
        <f t="shared" si="6"/>
        <v>71919.520000000019</v>
      </c>
      <c r="O157" s="59">
        <f t="shared" si="7"/>
        <v>263704.90666666673</v>
      </c>
    </row>
    <row r="158" spans="8:15" x14ac:dyDescent="0.2">
      <c r="H158">
        <f t="shared" si="8"/>
        <v>132</v>
      </c>
      <c r="I158" s="2">
        <v>114973.2</v>
      </c>
      <c r="J158" s="3">
        <v>50</v>
      </c>
      <c r="K158">
        <v>2</v>
      </c>
      <c r="L158">
        <v>145632.72</v>
      </c>
      <c r="M158" s="2">
        <f t="shared" si="6"/>
        <v>260605.91999999998</v>
      </c>
      <c r="O158" s="59">
        <f t="shared" si="7"/>
        <v>955555.04</v>
      </c>
    </row>
    <row r="159" spans="8:15" x14ac:dyDescent="0.2">
      <c r="H159">
        <f t="shared" si="8"/>
        <v>133</v>
      </c>
      <c r="I159" s="2">
        <v>21567.899999999998</v>
      </c>
      <c r="J159" s="3">
        <v>45</v>
      </c>
      <c r="K159">
        <v>13</v>
      </c>
      <c r="L159">
        <v>27319.339999999997</v>
      </c>
      <c r="M159" s="2">
        <f t="shared" si="6"/>
        <v>48887.239999999991</v>
      </c>
      <c r="O159" s="59">
        <f t="shared" si="7"/>
        <v>179253.21333333329</v>
      </c>
    </row>
    <row r="160" spans="8:15" x14ac:dyDescent="0.2">
      <c r="H160">
        <f t="shared" si="8"/>
        <v>134</v>
      </c>
      <c r="I160" s="2">
        <v>135694.5</v>
      </c>
      <c r="J160" s="3">
        <v>38</v>
      </c>
      <c r="K160">
        <v>2</v>
      </c>
      <c r="L160">
        <v>171879.7</v>
      </c>
      <c r="M160" s="2">
        <f t="shared" si="6"/>
        <v>307574.2</v>
      </c>
      <c r="O160" s="59">
        <f t="shared" si="7"/>
        <v>1127772.0666666669</v>
      </c>
    </row>
    <row r="161" spans="8:15" x14ac:dyDescent="0.2">
      <c r="H161">
        <f t="shared" si="8"/>
        <v>135</v>
      </c>
      <c r="I161" s="2">
        <v>34377.9</v>
      </c>
      <c r="J161" s="3">
        <v>31</v>
      </c>
      <c r="K161">
        <v>2</v>
      </c>
      <c r="L161">
        <v>43545.340000000004</v>
      </c>
      <c r="M161" s="2">
        <f t="shared" si="6"/>
        <v>77923.240000000005</v>
      </c>
      <c r="O161" s="59">
        <f t="shared" si="7"/>
        <v>285718.54666666669</v>
      </c>
    </row>
    <row r="162" spans="8:15" x14ac:dyDescent="0.2">
      <c r="H162">
        <f t="shared" si="8"/>
        <v>136</v>
      </c>
      <c r="I162" s="2">
        <v>87529.2</v>
      </c>
      <c r="J162" s="3">
        <v>39</v>
      </c>
      <c r="K162">
        <v>2</v>
      </c>
      <c r="L162">
        <v>110870.31999999999</v>
      </c>
      <c r="M162" s="2">
        <f t="shared" si="6"/>
        <v>198399.52</v>
      </c>
      <c r="O162" s="59">
        <f t="shared" si="7"/>
        <v>727464.90666666662</v>
      </c>
    </row>
    <row r="163" spans="8:15" x14ac:dyDescent="0.2">
      <c r="H163">
        <f t="shared" si="8"/>
        <v>137</v>
      </c>
      <c r="I163" s="2">
        <v>157561.5</v>
      </c>
      <c r="J163" s="3">
        <v>54</v>
      </c>
      <c r="K163">
        <v>2</v>
      </c>
      <c r="L163">
        <v>199577.9</v>
      </c>
      <c r="M163" s="2">
        <f t="shared" si="6"/>
        <v>357139.4</v>
      </c>
      <c r="O163" s="59">
        <f t="shared" si="7"/>
        <v>1309511.1333333335</v>
      </c>
    </row>
    <row r="164" spans="8:15" x14ac:dyDescent="0.2">
      <c r="H164">
        <f t="shared" si="8"/>
        <v>138</v>
      </c>
      <c r="I164" s="2">
        <v>67989.899999999994</v>
      </c>
      <c r="J164" s="3">
        <v>31</v>
      </c>
      <c r="K164">
        <v>1</v>
      </c>
      <c r="L164">
        <v>86120.54</v>
      </c>
      <c r="M164" s="2">
        <f t="shared" si="6"/>
        <v>154110.44</v>
      </c>
      <c r="O164" s="59">
        <f t="shared" si="7"/>
        <v>565071.61333333328</v>
      </c>
    </row>
    <row r="165" spans="8:15" x14ac:dyDescent="0.2">
      <c r="H165">
        <f t="shared" si="8"/>
        <v>139</v>
      </c>
      <c r="I165" s="2">
        <v>39676.799999999996</v>
      </c>
      <c r="J165" s="3">
        <v>41</v>
      </c>
      <c r="K165">
        <v>5</v>
      </c>
      <c r="L165">
        <v>50257.279999999999</v>
      </c>
      <c r="M165" s="2">
        <f t="shared" si="6"/>
        <v>89934.079999999987</v>
      </c>
      <c r="O165" s="59">
        <f t="shared" si="7"/>
        <v>329758.29333333333</v>
      </c>
    </row>
    <row r="166" spans="8:15" x14ac:dyDescent="0.2">
      <c r="H166">
        <f t="shared" si="8"/>
        <v>140</v>
      </c>
      <c r="I166" s="2">
        <v>24938.399999999998</v>
      </c>
      <c r="J166" s="3">
        <v>47</v>
      </c>
      <c r="K166">
        <v>1</v>
      </c>
      <c r="L166">
        <v>31588.639999999999</v>
      </c>
      <c r="M166" s="2">
        <f t="shared" si="6"/>
        <v>56527.039999999994</v>
      </c>
      <c r="O166" s="59">
        <f t="shared" si="7"/>
        <v>207265.81333333332</v>
      </c>
    </row>
    <row r="167" spans="8:15" x14ac:dyDescent="0.2">
      <c r="H167">
        <f t="shared" si="8"/>
        <v>141</v>
      </c>
      <c r="I167" s="2">
        <v>20185.5</v>
      </c>
      <c r="J167" s="3">
        <v>29</v>
      </c>
      <c r="K167">
        <v>1</v>
      </c>
      <c r="L167">
        <v>25568.3</v>
      </c>
      <c r="M167" s="2">
        <f t="shared" si="6"/>
        <v>45753.8</v>
      </c>
      <c r="O167" s="59">
        <f t="shared" si="7"/>
        <v>167763.93333333335</v>
      </c>
    </row>
    <row r="168" spans="8:15" x14ac:dyDescent="0.2">
      <c r="H168">
        <f t="shared" si="8"/>
        <v>142</v>
      </c>
      <c r="I168" s="2">
        <v>26587.200000000001</v>
      </c>
      <c r="J168" s="3">
        <v>39</v>
      </c>
      <c r="K168">
        <v>5</v>
      </c>
      <c r="L168">
        <v>33677.120000000003</v>
      </c>
      <c r="M168" s="2">
        <f t="shared" si="6"/>
        <v>60264.320000000007</v>
      </c>
      <c r="O168" s="59">
        <f t="shared" si="7"/>
        <v>220969.17333333337</v>
      </c>
    </row>
    <row r="169" spans="8:15" x14ac:dyDescent="0.2">
      <c r="H169">
        <f t="shared" si="8"/>
        <v>143</v>
      </c>
      <c r="I169" s="2">
        <v>35327.399999999994</v>
      </c>
      <c r="J169" s="3">
        <v>39</v>
      </c>
      <c r="K169">
        <v>9</v>
      </c>
      <c r="L169">
        <v>44748.039999999994</v>
      </c>
      <c r="M169" s="2">
        <f t="shared" si="6"/>
        <v>80075.439999999988</v>
      </c>
      <c r="O169" s="59">
        <f t="shared" si="7"/>
        <v>293609.9466666666</v>
      </c>
    </row>
    <row r="170" spans="8:15" x14ac:dyDescent="0.2">
      <c r="H170">
        <f t="shared" si="8"/>
        <v>144</v>
      </c>
      <c r="I170" s="2">
        <v>97914.9</v>
      </c>
      <c r="J170" s="3">
        <v>42</v>
      </c>
      <c r="K170">
        <v>10</v>
      </c>
      <c r="L170">
        <v>124025.54</v>
      </c>
      <c r="M170" s="2">
        <f t="shared" si="6"/>
        <v>221940.44</v>
      </c>
      <c r="O170" s="59">
        <f t="shared" si="7"/>
        <v>813781.6133333334</v>
      </c>
    </row>
    <row r="171" spans="8:15" x14ac:dyDescent="0.2">
      <c r="H171">
        <f t="shared" si="8"/>
        <v>145</v>
      </c>
      <c r="I171" s="2">
        <v>23472</v>
      </c>
      <c r="J171" s="3">
        <v>25</v>
      </c>
      <c r="K171">
        <v>1</v>
      </c>
      <c r="L171">
        <v>29731.200000000001</v>
      </c>
      <c r="M171" s="2">
        <f t="shared" si="6"/>
        <v>53203.199999999997</v>
      </c>
      <c r="O171" s="59">
        <f t="shared" si="7"/>
        <v>195078.39999999997</v>
      </c>
    </row>
    <row r="172" spans="8:15" x14ac:dyDescent="0.2">
      <c r="H172">
        <f t="shared" si="8"/>
        <v>146</v>
      </c>
      <c r="I172" s="2">
        <v>26463.9</v>
      </c>
      <c r="J172" s="3">
        <v>28</v>
      </c>
      <c r="K172">
        <v>1</v>
      </c>
      <c r="L172">
        <v>33520.94</v>
      </c>
      <c r="M172" s="2">
        <f t="shared" si="6"/>
        <v>59984.840000000004</v>
      </c>
      <c r="O172" s="59">
        <f t="shared" si="7"/>
        <v>219944.41333333336</v>
      </c>
    </row>
    <row r="173" spans="8:15" x14ac:dyDescent="0.2">
      <c r="H173">
        <f t="shared" si="8"/>
        <v>147</v>
      </c>
      <c r="I173" s="2">
        <v>27136.199999999997</v>
      </c>
      <c r="J173" s="3">
        <v>50</v>
      </c>
      <c r="K173">
        <v>1</v>
      </c>
      <c r="L173">
        <v>34372.519999999997</v>
      </c>
      <c r="M173" s="2">
        <f t="shared" si="6"/>
        <v>61508.719999999994</v>
      </c>
      <c r="O173" s="59">
        <f t="shared" si="7"/>
        <v>225531.9733333333</v>
      </c>
    </row>
    <row r="174" spans="8:15" x14ac:dyDescent="0.2">
      <c r="H174">
        <f t="shared" si="8"/>
        <v>148</v>
      </c>
      <c r="I174" s="2">
        <v>31380</v>
      </c>
      <c r="J174" s="3">
        <v>44</v>
      </c>
      <c r="K174">
        <v>1</v>
      </c>
      <c r="L174">
        <v>39748</v>
      </c>
      <c r="M174" s="2">
        <f t="shared" si="6"/>
        <v>71128</v>
      </c>
      <c r="O174" s="59">
        <f t="shared" si="7"/>
        <v>260802.66666666669</v>
      </c>
    </row>
    <row r="175" spans="8:15" x14ac:dyDescent="0.2">
      <c r="H175">
        <f t="shared" si="8"/>
        <v>149</v>
      </c>
      <c r="I175" s="2">
        <v>25104</v>
      </c>
      <c r="J175" s="3">
        <v>39</v>
      </c>
      <c r="K175">
        <v>1</v>
      </c>
      <c r="L175">
        <v>31798.400000000001</v>
      </c>
      <c r="M175" s="2">
        <f t="shared" si="6"/>
        <v>56902.400000000001</v>
      </c>
      <c r="O175" s="59">
        <f t="shared" si="7"/>
        <v>208642.13333333336</v>
      </c>
    </row>
    <row r="176" spans="8:15" x14ac:dyDescent="0.2">
      <c r="H176">
        <f t="shared" si="8"/>
        <v>150</v>
      </c>
      <c r="I176" s="2">
        <v>39225</v>
      </c>
      <c r="J176" s="3">
        <v>48</v>
      </c>
      <c r="K176">
        <v>1</v>
      </c>
      <c r="L176">
        <v>49685</v>
      </c>
      <c r="M176" s="2">
        <f t="shared" si="6"/>
        <v>88910</v>
      </c>
      <c r="O176" s="59">
        <f t="shared" si="7"/>
        <v>326003.33333333331</v>
      </c>
    </row>
    <row r="177" spans="8:15" x14ac:dyDescent="0.2">
      <c r="H177">
        <f t="shared" si="8"/>
        <v>151</v>
      </c>
      <c r="I177" s="2">
        <v>160169.1</v>
      </c>
      <c r="J177" s="3">
        <v>35</v>
      </c>
      <c r="K177">
        <v>1</v>
      </c>
      <c r="L177">
        <v>202880.86000000002</v>
      </c>
      <c r="M177" s="2">
        <f t="shared" si="6"/>
        <v>363049.96</v>
      </c>
      <c r="O177" s="59">
        <f t="shared" si="7"/>
        <v>1331183.1866666668</v>
      </c>
    </row>
    <row r="178" spans="8:15" x14ac:dyDescent="0.2">
      <c r="H178">
        <f t="shared" si="8"/>
        <v>152</v>
      </c>
      <c r="I178" s="2">
        <v>88323.599999999991</v>
      </c>
      <c r="J178" s="3">
        <v>31</v>
      </c>
      <c r="K178">
        <v>1</v>
      </c>
      <c r="L178">
        <v>111876.56</v>
      </c>
      <c r="M178" s="2">
        <f t="shared" si="6"/>
        <v>200200.15999999997</v>
      </c>
      <c r="O178" s="59">
        <f t="shared" si="7"/>
        <v>734067.2533333333</v>
      </c>
    </row>
    <row r="179" spans="8:15" x14ac:dyDescent="0.2">
      <c r="H179">
        <f t="shared" si="8"/>
        <v>153</v>
      </c>
      <c r="I179" s="2">
        <v>120172.2</v>
      </c>
      <c r="J179" s="3">
        <v>37</v>
      </c>
      <c r="K179">
        <v>1</v>
      </c>
      <c r="L179">
        <v>152218.12</v>
      </c>
      <c r="M179" s="2">
        <f t="shared" si="6"/>
        <v>272390.32</v>
      </c>
      <c r="O179" s="59">
        <f t="shared" si="7"/>
        <v>998764.5066666666</v>
      </c>
    </row>
    <row r="180" spans="8:15" x14ac:dyDescent="0.2">
      <c r="H180">
        <f t="shared" si="8"/>
        <v>154</v>
      </c>
      <c r="I180" s="2">
        <v>31832.699999999997</v>
      </c>
      <c r="J180" s="3">
        <v>49</v>
      </c>
      <c r="K180">
        <v>1</v>
      </c>
      <c r="L180">
        <v>40321.42</v>
      </c>
      <c r="M180" s="2">
        <f t="shared" si="6"/>
        <v>72154.12</v>
      </c>
      <c r="O180" s="59">
        <f t="shared" si="7"/>
        <v>264565.10666666663</v>
      </c>
    </row>
    <row r="181" spans="8:15" x14ac:dyDescent="0.2">
      <c r="H181">
        <f t="shared" si="8"/>
        <v>155</v>
      </c>
      <c r="I181" s="2">
        <v>35846.400000000001</v>
      </c>
      <c r="J181" s="3">
        <v>27</v>
      </c>
      <c r="K181">
        <v>1</v>
      </c>
      <c r="L181">
        <v>45405.440000000002</v>
      </c>
      <c r="M181" s="2">
        <f t="shared" si="6"/>
        <v>81251.839999999997</v>
      </c>
      <c r="O181" s="59">
        <f t="shared" si="7"/>
        <v>297923.41333333333</v>
      </c>
    </row>
    <row r="182" spans="8:15" x14ac:dyDescent="0.2">
      <c r="H182">
        <f t="shared" si="8"/>
        <v>156</v>
      </c>
      <c r="I182" s="2">
        <v>22500</v>
      </c>
      <c r="J182" s="3">
        <v>44</v>
      </c>
      <c r="K182">
        <v>0</v>
      </c>
      <c r="L182">
        <v>28500</v>
      </c>
      <c r="M182" s="2">
        <f t="shared" si="6"/>
        <v>51000</v>
      </c>
      <c r="O182" s="59">
        <f t="shared" si="7"/>
        <v>187000</v>
      </c>
    </row>
    <row r="183" spans="8:15" x14ac:dyDescent="0.2">
      <c r="H183">
        <f t="shared" si="8"/>
        <v>157</v>
      </c>
      <c r="I183" s="2">
        <v>18816.900000000001</v>
      </c>
      <c r="J183" s="3">
        <v>24</v>
      </c>
      <c r="K183">
        <v>0</v>
      </c>
      <c r="L183">
        <v>23834.74</v>
      </c>
      <c r="M183" s="2">
        <f t="shared" si="6"/>
        <v>42651.64</v>
      </c>
      <c r="O183" s="59">
        <f t="shared" si="7"/>
        <v>156389.34666666668</v>
      </c>
    </row>
    <row r="184" spans="8:15" x14ac:dyDescent="0.2">
      <c r="H184">
        <f t="shared" si="8"/>
        <v>158</v>
      </c>
      <c r="I184" s="2">
        <v>156000</v>
      </c>
      <c r="J184" s="3">
        <v>35</v>
      </c>
      <c r="K184">
        <v>0</v>
      </c>
      <c r="L184">
        <v>197600</v>
      </c>
      <c r="M184" s="2">
        <f t="shared" si="6"/>
        <v>353600</v>
      </c>
      <c r="O184" s="59">
        <f t="shared" si="7"/>
        <v>1296533.3333333333</v>
      </c>
    </row>
    <row r="185" spans="8:15" x14ac:dyDescent="0.2">
      <c r="H185">
        <f t="shared" si="8"/>
        <v>159</v>
      </c>
      <c r="I185" s="2">
        <v>71886.899999999994</v>
      </c>
      <c r="J185" s="3">
        <v>32</v>
      </c>
      <c r="K185">
        <v>0</v>
      </c>
      <c r="L185">
        <v>91056.739999999991</v>
      </c>
      <c r="M185" s="2">
        <f t="shared" si="6"/>
        <v>162943.63999999998</v>
      </c>
      <c r="O185" s="59">
        <f t="shared" si="7"/>
        <v>597460.01333333319</v>
      </c>
    </row>
    <row r="186" spans="8:15" x14ac:dyDescent="0.2">
      <c r="H186">
        <f t="shared" si="8"/>
        <v>160</v>
      </c>
      <c r="I186" s="2">
        <v>84000</v>
      </c>
      <c r="J186" s="3">
        <v>33</v>
      </c>
      <c r="K186">
        <v>0</v>
      </c>
      <c r="L186">
        <v>106400</v>
      </c>
      <c r="M186" s="2">
        <f t="shared" si="6"/>
        <v>190400</v>
      </c>
      <c r="O186" s="59">
        <f t="shared" si="7"/>
        <v>698133.33333333337</v>
      </c>
    </row>
    <row r="187" spans="8:15" x14ac:dyDescent="0.2">
      <c r="H187">
        <f t="shared" si="8"/>
        <v>161</v>
      </c>
      <c r="I187" s="2">
        <v>155000.1</v>
      </c>
      <c r="J187" s="3">
        <v>39</v>
      </c>
      <c r="K187">
        <v>0</v>
      </c>
      <c r="L187">
        <v>196333.46000000002</v>
      </c>
      <c r="M187" s="2">
        <f t="shared" si="6"/>
        <v>351333.56000000006</v>
      </c>
      <c r="O187" s="59">
        <f t="shared" si="7"/>
        <v>1288223.0533333335</v>
      </c>
    </row>
    <row r="188" spans="8:15" x14ac:dyDescent="0.2">
      <c r="H188">
        <f t="shared" si="8"/>
        <v>162</v>
      </c>
      <c r="I188" s="2">
        <v>35000.100000000006</v>
      </c>
      <c r="J188" s="3">
        <v>26</v>
      </c>
      <c r="K188">
        <v>0</v>
      </c>
      <c r="L188">
        <v>44333.460000000006</v>
      </c>
      <c r="M188" s="2">
        <f t="shared" si="6"/>
        <v>79333.560000000012</v>
      </c>
      <c r="O188" s="59">
        <f t="shared" si="7"/>
        <v>290889.72000000009</v>
      </c>
    </row>
    <row r="189" spans="8:15" x14ac:dyDescent="0.2">
      <c r="H189">
        <f t="shared" si="8"/>
        <v>163</v>
      </c>
      <c r="I189" s="2">
        <v>56250</v>
      </c>
      <c r="J189" s="3">
        <v>41</v>
      </c>
      <c r="K189">
        <v>0</v>
      </c>
      <c r="L189">
        <v>71250</v>
      </c>
      <c r="M189" s="2">
        <f t="shared" si="6"/>
        <v>127500</v>
      </c>
      <c r="O189" s="59">
        <f t="shared" si="7"/>
        <v>467500</v>
      </c>
    </row>
    <row r="190" spans="8:15" x14ac:dyDescent="0.2">
      <c r="H190">
        <f t="shared" si="8"/>
        <v>164</v>
      </c>
      <c r="I190" s="2">
        <v>246420.30000000002</v>
      </c>
      <c r="J190" s="3">
        <v>43</v>
      </c>
      <c r="K190">
        <v>11</v>
      </c>
      <c r="L190">
        <v>312132.38</v>
      </c>
      <c r="M190" s="2">
        <f t="shared" si="6"/>
        <v>558552.68000000005</v>
      </c>
      <c r="O190" s="59">
        <f t="shared" si="7"/>
        <v>2048026.4933333334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2:N51"/>
  <sheetViews>
    <sheetView showGridLines="0" topLeftCell="A6" workbookViewId="0">
      <selection activeCell="A26" sqref="A26"/>
    </sheetView>
  </sheetViews>
  <sheetFormatPr baseColWidth="10" defaultColWidth="9.140625" defaultRowHeight="12.75" x14ac:dyDescent="0.2"/>
  <cols>
    <col min="2" max="2" width="22.42578125" customWidth="1"/>
    <col min="3" max="3" width="10.140625" bestFit="1" customWidth="1"/>
    <col min="4" max="6" width="11" customWidth="1"/>
    <col min="10" max="10" width="17.42578125" bestFit="1" customWidth="1"/>
    <col min="12" max="12" width="18.7109375" bestFit="1" customWidth="1"/>
    <col min="13" max="13" width="11.85546875" customWidth="1"/>
  </cols>
  <sheetData>
    <row r="2" spans="2:12" ht="13.5" thickBot="1" x14ac:dyDescent="0.25">
      <c r="B2" s="8" t="s">
        <v>15</v>
      </c>
      <c r="C2" t="s">
        <v>16</v>
      </c>
      <c r="J2" s="8" t="s">
        <v>27</v>
      </c>
    </row>
    <row r="3" spans="2:12" ht="13.5" thickBot="1" x14ac:dyDescent="0.25">
      <c r="B3" s="8" t="s">
        <v>17</v>
      </c>
      <c r="C3" s="62"/>
      <c r="K3" s="10" t="s">
        <v>4</v>
      </c>
      <c r="L3" s="7" t="s">
        <v>28</v>
      </c>
    </row>
    <row r="4" spans="2:12" ht="13.5" thickBot="1" x14ac:dyDescent="0.25">
      <c r="C4" s="7" t="s">
        <v>18</v>
      </c>
      <c r="D4" s="4" t="s">
        <v>19</v>
      </c>
      <c r="E4" s="6" t="s">
        <v>20</v>
      </c>
      <c r="F4" s="5" t="s">
        <v>21</v>
      </c>
      <c r="K4" s="3" t="s">
        <v>5</v>
      </c>
      <c r="L4" s="11">
        <v>0.05</v>
      </c>
    </row>
    <row r="5" spans="2:12" x14ac:dyDescent="0.2">
      <c r="C5" s="3">
        <v>0</v>
      </c>
      <c r="D5" s="3">
        <v>7</v>
      </c>
      <c r="E5" s="3">
        <v>13</v>
      </c>
      <c r="F5" s="3">
        <v>15</v>
      </c>
      <c r="K5" s="3" t="s">
        <v>6</v>
      </c>
      <c r="L5" s="11">
        <v>0.05</v>
      </c>
    </row>
    <row r="6" spans="2:12" x14ac:dyDescent="0.2">
      <c r="C6" s="3">
        <v>1</v>
      </c>
      <c r="D6" s="3">
        <v>7</v>
      </c>
      <c r="E6" s="3">
        <v>13</v>
      </c>
      <c r="F6" s="3">
        <v>15</v>
      </c>
      <c r="K6" s="3" t="s">
        <v>7</v>
      </c>
      <c r="L6" s="11">
        <v>0.1</v>
      </c>
    </row>
    <row r="7" spans="2:12" x14ac:dyDescent="0.2">
      <c r="C7" s="3">
        <v>2</v>
      </c>
      <c r="D7" s="3">
        <v>9</v>
      </c>
      <c r="E7" s="3">
        <v>13</v>
      </c>
      <c r="F7" s="3">
        <v>15</v>
      </c>
      <c r="K7" s="3" t="s">
        <v>8</v>
      </c>
      <c r="L7" s="11">
        <v>0.1</v>
      </c>
    </row>
    <row r="8" spans="2:12" x14ac:dyDescent="0.2">
      <c r="C8" s="3">
        <v>3</v>
      </c>
      <c r="D8" s="3">
        <v>11</v>
      </c>
      <c r="E8" s="3">
        <v>13</v>
      </c>
      <c r="F8" s="3">
        <v>15</v>
      </c>
      <c r="K8" s="3" t="s">
        <v>9</v>
      </c>
      <c r="L8" s="11">
        <v>0.15</v>
      </c>
    </row>
    <row r="9" spans="2:12" x14ac:dyDescent="0.2">
      <c r="C9" s="3">
        <v>4</v>
      </c>
      <c r="D9" s="3">
        <v>13</v>
      </c>
      <c r="E9" s="3">
        <v>13</v>
      </c>
      <c r="F9" s="3">
        <v>15</v>
      </c>
      <c r="K9" s="3" t="s">
        <v>10</v>
      </c>
      <c r="L9" s="11">
        <v>0.15</v>
      </c>
    </row>
    <row r="10" spans="2:12" x14ac:dyDescent="0.2">
      <c r="C10" s="3">
        <v>5</v>
      </c>
      <c r="D10" s="3">
        <v>15</v>
      </c>
      <c r="E10" s="3">
        <v>15</v>
      </c>
      <c r="F10" s="3">
        <v>15</v>
      </c>
      <c r="K10" s="3" t="s">
        <v>11</v>
      </c>
      <c r="L10" s="11">
        <v>0.2</v>
      </c>
    </row>
    <row r="11" spans="2:12" x14ac:dyDescent="0.2">
      <c r="C11" s="3">
        <v>6</v>
      </c>
      <c r="D11" s="3">
        <v>15</v>
      </c>
      <c r="E11" s="3">
        <v>15</v>
      </c>
      <c r="F11" s="3">
        <v>15</v>
      </c>
      <c r="K11" s="3" t="s">
        <v>12</v>
      </c>
      <c r="L11" s="11">
        <v>0.2</v>
      </c>
    </row>
    <row r="12" spans="2:12" x14ac:dyDescent="0.2">
      <c r="C12" s="3">
        <v>7</v>
      </c>
      <c r="D12" s="3">
        <v>15</v>
      </c>
      <c r="E12" s="3">
        <v>15</v>
      </c>
      <c r="F12" s="3">
        <v>15</v>
      </c>
      <c r="K12" s="3" t="s">
        <v>13</v>
      </c>
      <c r="L12" s="11">
        <v>0.3</v>
      </c>
    </row>
    <row r="13" spans="2:12" x14ac:dyDescent="0.2">
      <c r="C13" s="3">
        <v>8</v>
      </c>
      <c r="D13" s="3">
        <v>15</v>
      </c>
      <c r="E13" s="3">
        <v>15</v>
      </c>
      <c r="F13" s="3">
        <v>15</v>
      </c>
      <c r="K13" s="3" t="s">
        <v>14</v>
      </c>
      <c r="L13" s="11">
        <v>0.4</v>
      </c>
    </row>
    <row r="14" spans="2:12" x14ac:dyDescent="0.2">
      <c r="C14" s="3">
        <v>9</v>
      </c>
      <c r="D14" s="3">
        <v>15</v>
      </c>
      <c r="E14" s="3">
        <v>15</v>
      </c>
      <c r="F14" s="3">
        <v>15</v>
      </c>
    </row>
    <row r="15" spans="2:12" x14ac:dyDescent="0.2">
      <c r="C15" s="3">
        <v>10</v>
      </c>
      <c r="D15" s="3">
        <v>17</v>
      </c>
      <c r="E15" s="3">
        <v>17</v>
      </c>
      <c r="F15" s="3">
        <v>17</v>
      </c>
    </row>
    <row r="16" spans="2:12" x14ac:dyDescent="0.2">
      <c r="C16" s="3">
        <v>11</v>
      </c>
      <c r="D16" s="3">
        <v>17</v>
      </c>
      <c r="E16" s="3">
        <v>17</v>
      </c>
      <c r="F16" s="3">
        <v>17</v>
      </c>
      <c r="J16" s="8" t="s">
        <v>46</v>
      </c>
    </row>
    <row r="17" spans="3:14" x14ac:dyDescent="0.2">
      <c r="C17" s="3">
        <v>12</v>
      </c>
      <c r="D17" s="3">
        <v>17</v>
      </c>
      <c r="E17" s="3">
        <v>17</v>
      </c>
      <c r="F17" s="3">
        <v>17</v>
      </c>
      <c r="J17" t="s">
        <v>47</v>
      </c>
    </row>
    <row r="18" spans="3:14" x14ac:dyDescent="0.2">
      <c r="C18" s="3">
        <v>13</v>
      </c>
      <c r="D18" s="3">
        <v>17</v>
      </c>
      <c r="E18" s="3">
        <v>17</v>
      </c>
      <c r="F18" s="3">
        <v>17</v>
      </c>
      <c r="K18" t="s">
        <v>41</v>
      </c>
      <c r="M18" t="s">
        <v>42</v>
      </c>
    </row>
    <row r="19" spans="3:14" x14ac:dyDescent="0.2">
      <c r="C19" s="3">
        <v>14</v>
      </c>
      <c r="D19" s="3">
        <v>17</v>
      </c>
      <c r="E19" s="3">
        <v>17</v>
      </c>
      <c r="F19" s="3">
        <v>17</v>
      </c>
      <c r="K19" t="s">
        <v>43</v>
      </c>
      <c r="M19" s="8" t="s">
        <v>44</v>
      </c>
      <c r="N19" s="8" t="s">
        <v>45</v>
      </c>
    </row>
    <row r="20" spans="3:14" x14ac:dyDescent="0.2">
      <c r="C20" s="3">
        <v>15</v>
      </c>
      <c r="D20" s="3">
        <v>19</v>
      </c>
      <c r="E20" s="3">
        <v>19</v>
      </c>
      <c r="F20" s="3">
        <v>19</v>
      </c>
      <c r="M20" s="13">
        <v>0</v>
      </c>
      <c r="N20" s="13">
        <v>0</v>
      </c>
    </row>
    <row r="21" spans="3:14" x14ac:dyDescent="0.2">
      <c r="C21" s="3">
        <v>16</v>
      </c>
      <c r="D21" s="3">
        <v>19</v>
      </c>
      <c r="E21" s="3">
        <v>19</v>
      </c>
      <c r="F21" s="3">
        <v>19</v>
      </c>
      <c r="M21" s="13">
        <v>1</v>
      </c>
      <c r="N21" s="13">
        <v>0.25</v>
      </c>
    </row>
    <row r="22" spans="3:14" x14ac:dyDescent="0.2">
      <c r="C22" s="3">
        <v>17</v>
      </c>
      <c r="D22" s="3">
        <v>19</v>
      </c>
      <c r="E22" s="3">
        <v>19</v>
      </c>
      <c r="F22" s="3">
        <v>19</v>
      </c>
      <c r="M22" s="13">
        <v>3</v>
      </c>
      <c r="N22" s="13">
        <v>0.5</v>
      </c>
    </row>
    <row r="23" spans="3:14" x14ac:dyDescent="0.2">
      <c r="C23" s="3">
        <v>18</v>
      </c>
      <c r="D23" s="3">
        <v>19</v>
      </c>
      <c r="E23" s="3">
        <v>19</v>
      </c>
      <c r="F23" s="3">
        <v>19</v>
      </c>
      <c r="M23" s="13">
        <v>5</v>
      </c>
      <c r="N23" s="13">
        <v>1</v>
      </c>
    </row>
    <row r="24" spans="3:14" x14ac:dyDescent="0.2">
      <c r="C24" s="3">
        <v>19</v>
      </c>
      <c r="D24" s="3">
        <v>19</v>
      </c>
      <c r="E24" s="3">
        <v>19</v>
      </c>
      <c r="F24" s="3">
        <v>19</v>
      </c>
    </row>
    <row r="25" spans="3:14" x14ac:dyDescent="0.2">
      <c r="C25" s="3">
        <v>20</v>
      </c>
      <c r="D25" s="3">
        <v>21</v>
      </c>
      <c r="E25" s="3">
        <v>21</v>
      </c>
      <c r="F25" s="3">
        <v>21</v>
      </c>
      <c r="J25" t="s">
        <v>48</v>
      </c>
    </row>
    <row r="26" spans="3:14" x14ac:dyDescent="0.2">
      <c r="C26" s="3">
        <v>21</v>
      </c>
      <c r="D26" s="3">
        <v>21</v>
      </c>
      <c r="E26" s="3">
        <v>21</v>
      </c>
      <c r="F26" s="3">
        <v>21</v>
      </c>
      <c r="K26" t="s">
        <v>49</v>
      </c>
      <c r="M26" t="s">
        <v>50</v>
      </c>
    </row>
    <row r="27" spans="3:14" x14ac:dyDescent="0.2">
      <c r="C27" s="3">
        <v>22</v>
      </c>
      <c r="D27" s="3">
        <v>21</v>
      </c>
      <c r="E27" s="3">
        <v>21</v>
      </c>
      <c r="F27" s="3">
        <v>21</v>
      </c>
      <c r="K27" t="s">
        <v>51</v>
      </c>
      <c r="M27" t="s">
        <v>52</v>
      </c>
    </row>
    <row r="28" spans="3:14" x14ac:dyDescent="0.2">
      <c r="C28" s="3">
        <v>23</v>
      </c>
      <c r="D28" s="3">
        <v>21</v>
      </c>
      <c r="E28" s="3">
        <v>21</v>
      </c>
      <c r="F28" s="3">
        <v>21</v>
      </c>
      <c r="K28" t="s">
        <v>53</v>
      </c>
      <c r="M28" t="s">
        <v>54</v>
      </c>
    </row>
    <row r="29" spans="3:14" x14ac:dyDescent="0.2">
      <c r="C29" s="3">
        <v>24</v>
      </c>
      <c r="D29" s="3">
        <v>21</v>
      </c>
      <c r="E29" s="3">
        <v>21</v>
      </c>
      <c r="F29" s="3">
        <v>21</v>
      </c>
    </row>
    <row r="30" spans="3:14" x14ac:dyDescent="0.2">
      <c r="C30" s="3">
        <v>25</v>
      </c>
      <c r="D30" s="3">
        <v>23</v>
      </c>
      <c r="E30" s="3">
        <v>23</v>
      </c>
      <c r="F30" s="3">
        <v>23</v>
      </c>
      <c r="K30" t="s">
        <v>55</v>
      </c>
      <c r="M30" t="s">
        <v>56</v>
      </c>
    </row>
    <row r="31" spans="3:14" x14ac:dyDescent="0.2">
      <c r="C31" s="3">
        <v>26</v>
      </c>
      <c r="D31" s="3">
        <v>23</v>
      </c>
      <c r="E31" s="3">
        <v>23</v>
      </c>
      <c r="F31" s="3">
        <v>23</v>
      </c>
    </row>
    <row r="32" spans="3:14" x14ac:dyDescent="0.2">
      <c r="C32" s="3">
        <v>27</v>
      </c>
      <c r="D32" s="3">
        <v>23</v>
      </c>
      <c r="E32" s="3">
        <v>23</v>
      </c>
      <c r="F32" s="3">
        <v>23</v>
      </c>
    </row>
    <row r="33" spans="2:6" x14ac:dyDescent="0.2">
      <c r="C33" s="3">
        <v>28</v>
      </c>
      <c r="D33" s="3">
        <v>23</v>
      </c>
      <c r="E33" s="3">
        <v>23</v>
      </c>
      <c r="F33" s="3">
        <v>23</v>
      </c>
    </row>
    <row r="34" spans="2:6" x14ac:dyDescent="0.2">
      <c r="C34" s="3">
        <v>29</v>
      </c>
      <c r="D34" s="3">
        <v>23</v>
      </c>
      <c r="E34" s="3">
        <v>23</v>
      </c>
      <c r="F34" s="3">
        <v>23</v>
      </c>
    </row>
    <row r="35" spans="2:6" x14ac:dyDescent="0.2">
      <c r="C35" s="3">
        <v>30</v>
      </c>
      <c r="D35" s="3">
        <v>25</v>
      </c>
      <c r="E35" s="3">
        <v>25</v>
      </c>
      <c r="F35" s="3">
        <v>25</v>
      </c>
    </row>
    <row r="36" spans="2:6" x14ac:dyDescent="0.2">
      <c r="C36" s="3">
        <v>31</v>
      </c>
      <c r="D36" s="3">
        <v>25</v>
      </c>
      <c r="E36" s="3">
        <v>25</v>
      </c>
      <c r="F36" s="3">
        <v>25</v>
      </c>
    </row>
    <row r="37" spans="2:6" x14ac:dyDescent="0.2">
      <c r="C37" s="3">
        <v>32</v>
      </c>
      <c r="D37" s="3">
        <v>25</v>
      </c>
      <c r="E37" s="3">
        <v>25</v>
      </c>
      <c r="F37" s="3">
        <v>25</v>
      </c>
    </row>
    <row r="38" spans="2:6" x14ac:dyDescent="0.2">
      <c r="C38" s="3">
        <v>33</v>
      </c>
      <c r="D38" s="3">
        <v>25</v>
      </c>
      <c r="E38" s="3">
        <v>25</v>
      </c>
      <c r="F38" s="3">
        <v>25</v>
      </c>
    </row>
    <row r="39" spans="2:6" x14ac:dyDescent="0.2">
      <c r="C39" s="3">
        <v>34</v>
      </c>
      <c r="D39" s="3">
        <v>25</v>
      </c>
      <c r="E39" s="3">
        <v>25</v>
      </c>
      <c r="F39" s="3">
        <v>25</v>
      </c>
    </row>
    <row r="40" spans="2:6" x14ac:dyDescent="0.2">
      <c r="C40" s="3">
        <v>35</v>
      </c>
      <c r="D40" s="3">
        <v>27</v>
      </c>
      <c r="E40" s="3">
        <v>27</v>
      </c>
      <c r="F40" s="3">
        <v>27</v>
      </c>
    </row>
    <row r="41" spans="2:6" x14ac:dyDescent="0.2">
      <c r="C41" s="3">
        <v>36</v>
      </c>
      <c r="D41" s="3">
        <v>27</v>
      </c>
      <c r="E41" s="3">
        <v>27</v>
      </c>
      <c r="F41" s="3">
        <v>27</v>
      </c>
    </row>
    <row r="42" spans="2:6" x14ac:dyDescent="0.2">
      <c r="C42" s="3">
        <v>37</v>
      </c>
      <c r="D42" s="3">
        <v>27</v>
      </c>
      <c r="E42" s="3">
        <v>27</v>
      </c>
      <c r="F42" s="3">
        <v>27</v>
      </c>
    </row>
    <row r="43" spans="2:6" x14ac:dyDescent="0.2">
      <c r="C43" s="3">
        <v>38</v>
      </c>
      <c r="D43" s="3">
        <v>27</v>
      </c>
      <c r="E43" s="3">
        <v>27</v>
      </c>
      <c r="F43" s="3">
        <v>27</v>
      </c>
    </row>
    <row r="44" spans="2:6" x14ac:dyDescent="0.2">
      <c r="C44" s="3">
        <v>39</v>
      </c>
      <c r="D44" s="3">
        <v>27</v>
      </c>
      <c r="E44" s="3">
        <v>27</v>
      </c>
      <c r="F44" s="3">
        <v>27</v>
      </c>
    </row>
    <row r="45" spans="2:6" x14ac:dyDescent="0.2">
      <c r="C45" s="3">
        <v>40</v>
      </c>
      <c r="D45" s="3">
        <v>29</v>
      </c>
      <c r="E45" s="3">
        <v>29</v>
      </c>
      <c r="F45" s="3">
        <v>29</v>
      </c>
    </row>
    <row r="47" spans="2:6" x14ac:dyDescent="0.2">
      <c r="B47" s="8" t="s">
        <v>22</v>
      </c>
      <c r="C47" s="9">
        <v>1</v>
      </c>
    </row>
    <row r="49" spans="2:3" x14ac:dyDescent="0.2">
      <c r="B49" s="8" t="s">
        <v>23</v>
      </c>
      <c r="C49" t="s">
        <v>25</v>
      </c>
    </row>
    <row r="51" spans="2:3" x14ac:dyDescent="0.2">
      <c r="B51" s="8" t="s">
        <v>24</v>
      </c>
      <c r="C51" t="s">
        <v>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3:F60"/>
  <sheetViews>
    <sheetView showGridLines="0" workbookViewId="0">
      <selection activeCell="A2" sqref="A2:F60"/>
    </sheetView>
  </sheetViews>
  <sheetFormatPr baseColWidth="10" defaultColWidth="9.140625" defaultRowHeight="12.75" x14ac:dyDescent="0.2"/>
  <cols>
    <col min="2" max="2" width="16.7109375" bestFit="1" customWidth="1"/>
    <col min="5" max="5" width="11" bestFit="1" customWidth="1"/>
  </cols>
  <sheetData>
    <row r="3" spans="2:6" x14ac:dyDescent="0.2">
      <c r="B3" t="s">
        <v>68</v>
      </c>
      <c r="E3" s="14">
        <v>7.4999999999999997E-2</v>
      </c>
    </row>
    <row r="4" spans="2:6" x14ac:dyDescent="0.2">
      <c r="B4" t="s">
        <v>66</v>
      </c>
      <c r="E4" s="14">
        <v>2.5000000000000001E-2</v>
      </c>
    </row>
    <row r="5" spans="2:6" x14ac:dyDescent="0.2">
      <c r="B5" t="s">
        <v>67</v>
      </c>
      <c r="E5" s="14">
        <v>0.05</v>
      </c>
    </row>
    <row r="6" spans="2:6" x14ac:dyDescent="0.2">
      <c r="E6" s="14"/>
    </row>
    <row r="7" spans="2:6" x14ac:dyDescent="0.2">
      <c r="B7" t="s">
        <v>60</v>
      </c>
    </row>
    <row r="9" spans="2:6" ht="13.5" thickBot="1" x14ac:dyDescent="0.25">
      <c r="B9" s="15" t="s">
        <v>65</v>
      </c>
      <c r="C9" s="15" t="s">
        <v>61</v>
      </c>
      <c r="D9" s="15" t="s">
        <v>62</v>
      </c>
      <c r="E9" s="15" t="s">
        <v>63</v>
      </c>
      <c r="F9" s="15" t="s">
        <v>64</v>
      </c>
    </row>
    <row r="10" spans="2:6" x14ac:dyDescent="0.2">
      <c r="B10" s="16">
        <v>15</v>
      </c>
      <c r="C10" s="17">
        <v>1.4599999999999999E-3</v>
      </c>
      <c r="D10" s="17">
        <v>2.9999999999999997E-4</v>
      </c>
      <c r="E10" s="17">
        <v>0.34710000000000002</v>
      </c>
      <c r="F10" s="18">
        <v>0</v>
      </c>
    </row>
    <row r="11" spans="2:6" x14ac:dyDescent="0.2">
      <c r="B11" s="19">
        <v>16</v>
      </c>
      <c r="C11" s="20">
        <v>1.5399999999999999E-3</v>
      </c>
      <c r="D11" s="20">
        <v>2.9999999999999997E-4</v>
      </c>
      <c r="E11" s="20">
        <v>0.34710000000000002</v>
      </c>
      <c r="F11" s="21">
        <v>0</v>
      </c>
    </row>
    <row r="12" spans="2:6" x14ac:dyDescent="0.2">
      <c r="B12" s="19">
        <v>17</v>
      </c>
      <c r="C12" s="20">
        <v>1.6199999999999999E-3</v>
      </c>
      <c r="D12" s="20">
        <v>2.9999999999999997E-4</v>
      </c>
      <c r="E12" s="20">
        <v>0.33539999999999998</v>
      </c>
      <c r="F12" s="21">
        <v>0</v>
      </c>
    </row>
    <row r="13" spans="2:6" x14ac:dyDescent="0.2">
      <c r="B13" s="19">
        <v>18</v>
      </c>
      <c r="C13" s="20">
        <v>1.6900000000000001E-3</v>
      </c>
      <c r="D13" s="20">
        <v>2.9999999999999997E-4</v>
      </c>
      <c r="E13" s="20">
        <v>0.3276</v>
      </c>
      <c r="F13" s="21">
        <v>0</v>
      </c>
    </row>
    <row r="14" spans="2:6" x14ac:dyDescent="0.2">
      <c r="B14" s="19">
        <v>19</v>
      </c>
      <c r="C14" s="20">
        <v>1.74E-3</v>
      </c>
      <c r="D14" s="20">
        <v>2.9999999999999997E-4</v>
      </c>
      <c r="E14" s="20">
        <v>0.31979999999999997</v>
      </c>
      <c r="F14" s="21">
        <v>0</v>
      </c>
    </row>
    <row r="15" spans="2:6" x14ac:dyDescent="0.2">
      <c r="B15" s="19">
        <v>20</v>
      </c>
      <c r="C15" s="20">
        <v>1.7899999999999999E-3</v>
      </c>
      <c r="D15" s="20">
        <v>2.9999999999999997E-4</v>
      </c>
      <c r="E15" s="20">
        <v>0.312</v>
      </c>
      <c r="F15" s="21">
        <v>0</v>
      </c>
    </row>
    <row r="16" spans="2:6" x14ac:dyDescent="0.2">
      <c r="B16" s="19">
        <v>21</v>
      </c>
      <c r="C16" s="20">
        <v>1.83E-3</v>
      </c>
      <c r="D16" s="20">
        <v>2.9999999999999997E-4</v>
      </c>
      <c r="E16" s="20">
        <v>0.30420000000000003</v>
      </c>
      <c r="F16" s="21">
        <v>0</v>
      </c>
    </row>
    <row r="17" spans="2:6" x14ac:dyDescent="0.2">
      <c r="B17" s="19">
        <v>22</v>
      </c>
      <c r="C17" s="20">
        <v>1.8600000000000001E-3</v>
      </c>
      <c r="D17" s="20">
        <v>2.9999999999999997E-4</v>
      </c>
      <c r="E17" s="20">
        <v>0.29899999999999999</v>
      </c>
      <c r="F17" s="21">
        <v>0</v>
      </c>
    </row>
    <row r="18" spans="2:6" x14ac:dyDescent="0.2">
      <c r="B18" s="19">
        <v>23</v>
      </c>
      <c r="C18" s="20">
        <v>1.89E-3</v>
      </c>
      <c r="D18" s="20">
        <v>2.9999999999999997E-4</v>
      </c>
      <c r="E18" s="20">
        <v>0.2964</v>
      </c>
      <c r="F18" s="21">
        <v>0</v>
      </c>
    </row>
    <row r="19" spans="2:6" x14ac:dyDescent="0.2">
      <c r="B19" s="19">
        <v>24</v>
      </c>
      <c r="C19" s="20">
        <v>1.91E-3</v>
      </c>
      <c r="D19" s="20">
        <v>2.9999999999999997E-4</v>
      </c>
      <c r="E19" s="20">
        <v>0.29380000000000001</v>
      </c>
      <c r="F19" s="21">
        <v>0</v>
      </c>
    </row>
    <row r="20" spans="2:6" x14ac:dyDescent="0.2">
      <c r="B20" s="19">
        <v>25</v>
      </c>
      <c r="C20" s="20">
        <v>1.9300000000000001E-3</v>
      </c>
      <c r="D20" s="20">
        <v>2.9999999999999997E-4</v>
      </c>
      <c r="E20" s="20">
        <v>0.29249999999999998</v>
      </c>
      <c r="F20" s="21">
        <v>0</v>
      </c>
    </row>
    <row r="21" spans="2:6" x14ac:dyDescent="0.2">
      <c r="B21" s="19">
        <v>26</v>
      </c>
      <c r="C21" s="20">
        <v>1.9599999999999999E-3</v>
      </c>
      <c r="D21" s="20">
        <v>2.9999999999999997E-4</v>
      </c>
      <c r="E21" s="20">
        <v>0.28766799999999998</v>
      </c>
      <c r="F21" s="21">
        <v>0</v>
      </c>
    </row>
    <row r="22" spans="2:6" x14ac:dyDescent="0.2">
      <c r="B22" s="19">
        <v>27</v>
      </c>
      <c r="C22" s="20">
        <v>1.99E-3</v>
      </c>
      <c r="D22" s="20">
        <v>2.9999999999999997E-4</v>
      </c>
      <c r="E22" s="20">
        <v>0.28283599999999998</v>
      </c>
      <c r="F22" s="21">
        <v>0</v>
      </c>
    </row>
    <row r="23" spans="2:6" x14ac:dyDescent="0.2">
      <c r="B23" s="19">
        <v>28</v>
      </c>
      <c r="C23" s="20">
        <v>2.0300000000000001E-3</v>
      </c>
      <c r="D23" s="20">
        <v>2.9999999999999997E-4</v>
      </c>
      <c r="E23" s="20">
        <v>0.27800399999999997</v>
      </c>
      <c r="F23" s="21">
        <v>0</v>
      </c>
    </row>
    <row r="24" spans="2:6" x14ac:dyDescent="0.2">
      <c r="B24" s="19">
        <v>29</v>
      </c>
      <c r="C24" s="20">
        <v>2.0799999999999998E-3</v>
      </c>
      <c r="D24" s="20">
        <v>2.9999999999999997E-4</v>
      </c>
      <c r="E24" s="20">
        <v>0.27317000000000002</v>
      </c>
      <c r="F24" s="21">
        <v>0</v>
      </c>
    </row>
    <row r="25" spans="2:6" x14ac:dyDescent="0.2">
      <c r="B25" s="19">
        <v>30</v>
      </c>
      <c r="C25" s="20">
        <v>2.1299999999999999E-3</v>
      </c>
      <c r="D25" s="20">
        <v>4.0000000000000002E-4</v>
      </c>
      <c r="E25" s="20">
        <v>0.26833800000000002</v>
      </c>
      <c r="F25" s="21">
        <v>0</v>
      </c>
    </row>
    <row r="26" spans="2:6" x14ac:dyDescent="0.2">
      <c r="B26" s="19">
        <v>31</v>
      </c>
      <c r="C26" s="20">
        <v>2.1900000000000001E-3</v>
      </c>
      <c r="D26" s="20">
        <v>4.0000000000000002E-4</v>
      </c>
      <c r="E26" s="20">
        <v>0.24663499999999999</v>
      </c>
      <c r="F26" s="21">
        <v>0</v>
      </c>
    </row>
    <row r="27" spans="2:6" x14ac:dyDescent="0.2">
      <c r="B27" s="19">
        <v>32</v>
      </c>
      <c r="C27" s="20">
        <v>2.2499999999999998E-3</v>
      </c>
      <c r="D27" s="20">
        <v>4.0000000000000002E-4</v>
      </c>
      <c r="E27" s="20">
        <v>0.228877</v>
      </c>
      <c r="F27" s="21">
        <v>0</v>
      </c>
    </row>
    <row r="28" spans="2:6" x14ac:dyDescent="0.2">
      <c r="B28" s="19">
        <v>33</v>
      </c>
      <c r="C28" s="20">
        <v>2.32E-3</v>
      </c>
      <c r="D28" s="20">
        <v>4.0000000000000002E-4</v>
      </c>
      <c r="E28" s="20">
        <v>0.21703900000000001</v>
      </c>
      <c r="F28" s="21">
        <v>0</v>
      </c>
    </row>
    <row r="29" spans="2:6" x14ac:dyDescent="0.2">
      <c r="B29" s="19">
        <v>34</v>
      </c>
      <c r="C29" s="20">
        <v>2.3999999999999998E-3</v>
      </c>
      <c r="D29" s="20">
        <v>4.0000000000000002E-4</v>
      </c>
      <c r="E29" s="20">
        <v>0.20125399999999999</v>
      </c>
      <c r="F29" s="21">
        <v>0</v>
      </c>
    </row>
    <row r="30" spans="2:6" x14ac:dyDescent="0.2">
      <c r="B30" s="19">
        <v>35</v>
      </c>
      <c r="C30" s="20">
        <v>2.5100000000000001E-3</v>
      </c>
      <c r="D30" s="20">
        <v>4.0000000000000002E-4</v>
      </c>
      <c r="E30" s="20">
        <v>0.19109999999999999</v>
      </c>
      <c r="F30" s="21">
        <v>0</v>
      </c>
    </row>
    <row r="31" spans="2:6" x14ac:dyDescent="0.2">
      <c r="B31" s="19">
        <v>36</v>
      </c>
      <c r="C31" s="20">
        <v>2.64E-3</v>
      </c>
      <c r="D31" s="20">
        <v>5.0000000000000001E-4</v>
      </c>
      <c r="E31" s="20">
        <v>0.17549999999999999</v>
      </c>
      <c r="F31" s="21">
        <v>0</v>
      </c>
    </row>
    <row r="32" spans="2:6" x14ac:dyDescent="0.2">
      <c r="B32" s="19">
        <v>37</v>
      </c>
      <c r="C32" s="20">
        <v>2.8E-3</v>
      </c>
      <c r="D32" s="20">
        <v>5.9999999999999995E-4</v>
      </c>
      <c r="E32" s="20">
        <v>0.1651</v>
      </c>
      <c r="F32" s="21">
        <v>0</v>
      </c>
    </row>
    <row r="33" spans="2:6" x14ac:dyDescent="0.2">
      <c r="B33" s="19">
        <v>38</v>
      </c>
      <c r="C33" s="20">
        <v>3.0100000000000001E-3</v>
      </c>
      <c r="D33" s="20">
        <v>6.9999999999999999E-4</v>
      </c>
      <c r="E33" s="20">
        <v>0.156</v>
      </c>
      <c r="F33" s="21">
        <v>0</v>
      </c>
    </row>
    <row r="34" spans="2:6" x14ac:dyDescent="0.2">
      <c r="B34" s="19">
        <v>39</v>
      </c>
      <c r="C34" s="20">
        <v>3.2499999999999999E-3</v>
      </c>
      <c r="D34" s="20">
        <v>8.0000000000000004E-4</v>
      </c>
      <c r="E34" s="20">
        <v>0.14430000000000001</v>
      </c>
      <c r="F34" s="21">
        <v>0</v>
      </c>
    </row>
    <row r="35" spans="2:6" x14ac:dyDescent="0.2">
      <c r="B35" s="19">
        <v>40</v>
      </c>
      <c r="C35" s="20">
        <v>3.5300000000000002E-3</v>
      </c>
      <c r="D35" s="20">
        <v>8.9999999999999998E-4</v>
      </c>
      <c r="E35" s="20">
        <v>0.13650000000000001</v>
      </c>
      <c r="F35" s="21">
        <v>0</v>
      </c>
    </row>
    <row r="36" spans="2:6" x14ac:dyDescent="0.2">
      <c r="B36" s="19">
        <v>41</v>
      </c>
      <c r="C36" s="20">
        <v>3.8400000000000001E-3</v>
      </c>
      <c r="D36" s="20">
        <v>1E-3</v>
      </c>
      <c r="E36" s="20">
        <v>0.124303</v>
      </c>
      <c r="F36" s="21">
        <v>0</v>
      </c>
    </row>
    <row r="37" spans="2:6" x14ac:dyDescent="0.2">
      <c r="B37" s="19">
        <v>42</v>
      </c>
      <c r="C37" s="20">
        <v>4.1700000000000001E-3</v>
      </c>
      <c r="D37" s="20">
        <v>1.1999999999999999E-3</v>
      </c>
      <c r="E37" s="20">
        <v>0.11635</v>
      </c>
      <c r="F37" s="21">
        <v>0</v>
      </c>
    </row>
    <row r="38" spans="2:6" x14ac:dyDescent="0.2">
      <c r="B38" s="19">
        <v>43</v>
      </c>
      <c r="C38" s="20">
        <v>4.5300000000000002E-3</v>
      </c>
      <c r="D38" s="20">
        <v>1.4E-3</v>
      </c>
      <c r="E38" s="20">
        <v>0.10452</v>
      </c>
      <c r="F38" s="21">
        <v>0</v>
      </c>
    </row>
    <row r="39" spans="2:6" x14ac:dyDescent="0.2">
      <c r="B39" s="19">
        <v>44</v>
      </c>
      <c r="C39" s="20">
        <v>4.9199999999999999E-3</v>
      </c>
      <c r="D39" s="20">
        <v>1.6000000000000001E-3</v>
      </c>
      <c r="E39" s="20">
        <v>9.0761999999999995E-2</v>
      </c>
      <c r="F39" s="21">
        <v>0</v>
      </c>
    </row>
    <row r="40" spans="2:6" x14ac:dyDescent="0.2">
      <c r="B40" s="19">
        <v>45</v>
      </c>
      <c r="C40" s="20">
        <v>5.3499999999999997E-3</v>
      </c>
      <c r="D40" s="20">
        <v>1.8E-3</v>
      </c>
      <c r="E40" s="20">
        <v>5.1999999999999998E-2</v>
      </c>
      <c r="F40" s="21">
        <v>0</v>
      </c>
    </row>
    <row r="41" spans="2:6" x14ac:dyDescent="0.2">
      <c r="B41" s="19">
        <v>46</v>
      </c>
      <c r="C41" s="20">
        <v>5.8300000000000001E-3</v>
      </c>
      <c r="D41" s="20">
        <v>2E-3</v>
      </c>
      <c r="E41" s="20">
        <v>4.2900000000000001E-2</v>
      </c>
      <c r="F41" s="21">
        <v>0</v>
      </c>
    </row>
    <row r="42" spans="2:6" x14ac:dyDescent="0.2">
      <c r="B42" s="19">
        <v>47</v>
      </c>
      <c r="C42" s="20">
        <v>6.3600000000000002E-3</v>
      </c>
      <c r="D42" s="20">
        <v>2.2000000000000001E-3</v>
      </c>
      <c r="E42" s="20">
        <v>3.5099999999999999E-2</v>
      </c>
      <c r="F42" s="21">
        <v>0</v>
      </c>
    </row>
    <row r="43" spans="2:6" x14ac:dyDescent="0.2">
      <c r="B43" s="19">
        <v>48</v>
      </c>
      <c r="C43" s="20">
        <v>6.9499999999999996E-3</v>
      </c>
      <c r="D43" s="20">
        <v>2.5000000000000001E-3</v>
      </c>
      <c r="E43" s="20">
        <v>2.7300000000000001E-2</v>
      </c>
      <c r="F43" s="21">
        <v>0</v>
      </c>
    </row>
    <row r="44" spans="2:6" x14ac:dyDescent="0.2">
      <c r="B44" s="19">
        <v>49</v>
      </c>
      <c r="C44" s="20">
        <v>7.6E-3</v>
      </c>
      <c r="D44" s="20">
        <v>2.8E-3</v>
      </c>
      <c r="E44" s="20">
        <v>1.95E-2</v>
      </c>
      <c r="F44" s="21">
        <v>0</v>
      </c>
    </row>
    <row r="45" spans="2:6" x14ac:dyDescent="0.2">
      <c r="B45" s="19">
        <v>50</v>
      </c>
      <c r="C45" s="20">
        <v>8.3199999999999993E-3</v>
      </c>
      <c r="D45" s="20">
        <v>3.0999999999999999E-3</v>
      </c>
      <c r="E45" s="20">
        <v>1.43E-2</v>
      </c>
      <c r="F45" s="21">
        <v>0</v>
      </c>
    </row>
    <row r="46" spans="2:6" x14ac:dyDescent="0.2">
      <c r="B46" s="19">
        <v>51</v>
      </c>
      <c r="C46" s="20">
        <v>9.11E-3</v>
      </c>
      <c r="D46" s="20">
        <v>3.3999999999999998E-3</v>
      </c>
      <c r="E46" s="20">
        <v>1.2999999999999999E-2</v>
      </c>
      <c r="F46" s="21">
        <v>0</v>
      </c>
    </row>
    <row r="47" spans="2:6" x14ac:dyDescent="0.2">
      <c r="B47" s="19">
        <v>52</v>
      </c>
      <c r="C47" s="20">
        <v>9.9600000000000001E-3</v>
      </c>
      <c r="D47" s="20">
        <v>3.8E-3</v>
      </c>
      <c r="E47" s="20">
        <v>6.4999999999999997E-3</v>
      </c>
      <c r="F47" s="21">
        <v>0</v>
      </c>
    </row>
    <row r="48" spans="2:6" x14ac:dyDescent="0.2">
      <c r="B48" s="19">
        <v>53</v>
      </c>
      <c r="C48" s="20">
        <v>1.089E-2</v>
      </c>
      <c r="D48" s="20">
        <v>4.1999999999999997E-3</v>
      </c>
      <c r="E48" s="20">
        <v>3.8999999999999998E-3</v>
      </c>
      <c r="F48" s="21">
        <v>0</v>
      </c>
    </row>
    <row r="49" spans="2:6" x14ac:dyDescent="0.2">
      <c r="B49" s="19">
        <v>54</v>
      </c>
      <c r="C49" s="20">
        <v>1.1900000000000001E-2</v>
      </c>
      <c r="D49" s="20">
        <v>4.5999999999999999E-3</v>
      </c>
      <c r="E49" s="20">
        <v>1.2999999999999999E-3</v>
      </c>
      <c r="F49" s="21">
        <v>0</v>
      </c>
    </row>
    <row r="50" spans="2:6" x14ac:dyDescent="0.2">
      <c r="B50" s="19">
        <v>55</v>
      </c>
      <c r="C50" s="20">
        <v>1.2999999999999999E-2</v>
      </c>
      <c r="D50" s="20">
        <v>5.0000000000000001E-3</v>
      </c>
      <c r="E50" s="20">
        <v>0</v>
      </c>
      <c r="F50" s="21">
        <v>4.4999999999999998E-2</v>
      </c>
    </row>
    <row r="51" spans="2:6" x14ac:dyDescent="0.2">
      <c r="B51" s="19">
        <v>56</v>
      </c>
      <c r="C51" s="20">
        <v>1.421E-2</v>
      </c>
      <c r="D51" s="20">
        <v>5.4000000000000003E-3</v>
      </c>
      <c r="E51" s="20">
        <v>0</v>
      </c>
      <c r="F51" s="21">
        <v>4.9500000000000002E-2</v>
      </c>
    </row>
    <row r="52" spans="2:6" x14ac:dyDescent="0.2">
      <c r="B52" s="19">
        <v>57</v>
      </c>
      <c r="C52" s="20">
        <v>1.554E-2</v>
      </c>
      <c r="D52" s="20">
        <v>6.0000000000000001E-3</v>
      </c>
      <c r="E52" s="20">
        <v>0</v>
      </c>
      <c r="F52" s="21">
        <v>5.5E-2</v>
      </c>
    </row>
    <row r="53" spans="2:6" x14ac:dyDescent="0.2">
      <c r="B53" s="19">
        <v>58</v>
      </c>
      <c r="C53" s="20">
        <v>1.7000000000000001E-2</v>
      </c>
      <c r="D53" s="20">
        <v>6.7999999999999996E-3</v>
      </c>
      <c r="E53" s="20">
        <v>0</v>
      </c>
      <c r="F53" s="21">
        <v>9.375E-2</v>
      </c>
    </row>
    <row r="54" spans="2:6" x14ac:dyDescent="0.2">
      <c r="B54" s="19">
        <v>59</v>
      </c>
      <c r="C54" s="20">
        <v>1.8589999999999999E-2</v>
      </c>
      <c r="D54" s="20">
        <v>8.0000000000000002E-3</v>
      </c>
      <c r="E54" s="20">
        <v>0</v>
      </c>
      <c r="F54" s="21">
        <v>0.10575</v>
      </c>
    </row>
    <row r="55" spans="2:6" x14ac:dyDescent="0.2">
      <c r="B55" s="19">
        <v>60</v>
      </c>
      <c r="C55" s="20">
        <v>2.034E-2</v>
      </c>
      <c r="D55" s="20">
        <v>9.7999999999999997E-3</v>
      </c>
      <c r="E55" s="20">
        <v>0</v>
      </c>
      <c r="F55" s="21">
        <v>0.12</v>
      </c>
    </row>
    <row r="56" spans="2:6" x14ac:dyDescent="0.2">
      <c r="B56" s="19">
        <v>61</v>
      </c>
      <c r="C56" s="20">
        <v>2.2239999999999999E-2</v>
      </c>
      <c r="D56" s="20">
        <v>1.24E-2</v>
      </c>
      <c r="E56" s="20">
        <v>0</v>
      </c>
      <c r="F56" s="21">
        <v>0.14000000000000001</v>
      </c>
    </row>
    <row r="57" spans="2:6" x14ac:dyDescent="0.2">
      <c r="B57" s="19">
        <v>62</v>
      </c>
      <c r="C57" s="20">
        <v>2.4309999999999998E-2</v>
      </c>
      <c r="D57" s="20">
        <v>1.6E-2</v>
      </c>
      <c r="E57" s="20">
        <v>0</v>
      </c>
      <c r="F57" s="21">
        <v>0.19</v>
      </c>
    </row>
    <row r="58" spans="2:6" x14ac:dyDescent="0.2">
      <c r="B58" s="19">
        <v>63</v>
      </c>
      <c r="C58" s="20">
        <v>2.657E-2</v>
      </c>
      <c r="D58" s="20">
        <v>2.0799999999999999E-2</v>
      </c>
      <c r="E58" s="20">
        <v>0</v>
      </c>
      <c r="F58" s="21">
        <v>0.24</v>
      </c>
    </row>
    <row r="59" spans="2:6" x14ac:dyDescent="0.2">
      <c r="B59" s="19">
        <v>64</v>
      </c>
      <c r="C59" s="20">
        <v>2.904E-2</v>
      </c>
      <c r="D59" s="20">
        <v>2.7E-2</v>
      </c>
      <c r="E59" s="20">
        <v>0</v>
      </c>
      <c r="F59" s="21">
        <v>0.48</v>
      </c>
    </row>
    <row r="60" spans="2:6" ht="13.5" thickBot="1" x14ac:dyDescent="0.25">
      <c r="B60" s="22">
        <v>65</v>
      </c>
      <c r="C60" s="23">
        <v>3.175E-2</v>
      </c>
      <c r="D60" s="23">
        <v>2.7E-2</v>
      </c>
      <c r="E60" s="23">
        <v>0</v>
      </c>
      <c r="F60" s="24">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18"/>
  <sheetViews>
    <sheetView showGridLines="0" workbookViewId="0">
      <selection activeCell="J19" sqref="J19"/>
    </sheetView>
  </sheetViews>
  <sheetFormatPr baseColWidth="10" defaultColWidth="9.140625" defaultRowHeight="12.75" x14ac:dyDescent="0.2"/>
  <cols>
    <col min="2" max="3" width="9.85546875" bestFit="1" customWidth="1"/>
    <col min="4" max="4" width="18.28515625" customWidth="1"/>
    <col min="9" max="13" width="33.28515625" customWidth="1"/>
  </cols>
  <sheetData>
    <row r="1" spans="2:13" ht="13.5" thickBot="1" x14ac:dyDescent="0.25"/>
    <row r="2" spans="2:13" ht="42" customHeight="1" thickBot="1" x14ac:dyDescent="0.25">
      <c r="B2" s="8" t="s">
        <v>73</v>
      </c>
      <c r="I2" s="66" t="s">
        <v>74</v>
      </c>
      <c r="J2" s="68" t="s">
        <v>75</v>
      </c>
      <c r="K2" s="69"/>
      <c r="L2" s="69"/>
      <c r="M2" s="70"/>
    </row>
    <row r="3" spans="2:13" ht="43.5" thickBot="1" x14ac:dyDescent="0.25">
      <c r="B3" s="36" t="s">
        <v>70</v>
      </c>
      <c r="C3" s="37" t="s">
        <v>71</v>
      </c>
      <c r="D3" s="38" t="s">
        <v>72</v>
      </c>
      <c r="I3" s="67"/>
      <c r="J3" s="39" t="s">
        <v>43</v>
      </c>
      <c r="K3" s="39" t="s">
        <v>41</v>
      </c>
      <c r="L3" s="40" t="s">
        <v>76</v>
      </c>
      <c r="M3" s="40" t="s">
        <v>77</v>
      </c>
    </row>
    <row r="4" spans="2:13" ht="29.25" thickBot="1" x14ac:dyDescent="0.25">
      <c r="B4" s="27">
        <v>0</v>
      </c>
      <c r="C4" s="28">
        <v>0</v>
      </c>
      <c r="D4" s="29">
        <v>1.92</v>
      </c>
      <c r="I4" s="41" t="s">
        <v>78</v>
      </c>
      <c r="J4" s="42">
        <v>5.1499999999999997E-2</v>
      </c>
      <c r="K4" s="42">
        <v>1.125E-2</v>
      </c>
      <c r="L4" s="43" t="s">
        <v>87</v>
      </c>
      <c r="M4" s="43" t="s">
        <v>88</v>
      </c>
    </row>
    <row r="5" spans="2:13" ht="29.25" thickBot="1" x14ac:dyDescent="0.25">
      <c r="B5" s="30">
        <v>496.08</v>
      </c>
      <c r="C5" s="25">
        <v>9.52</v>
      </c>
      <c r="D5" s="31">
        <v>6.4</v>
      </c>
      <c r="I5" s="41" t="s">
        <v>79</v>
      </c>
      <c r="J5" s="42">
        <v>1.7500000000000002E-2</v>
      </c>
      <c r="K5" s="42">
        <v>6.2500000000000003E-3</v>
      </c>
      <c r="L5" s="42">
        <v>1.25E-3</v>
      </c>
      <c r="M5" s="42">
        <v>2.5000000000000001E-2</v>
      </c>
    </row>
    <row r="6" spans="2:13" ht="29.25" thickBot="1" x14ac:dyDescent="0.25">
      <c r="B6" s="32">
        <v>4210.42</v>
      </c>
      <c r="C6" s="25">
        <v>247.23</v>
      </c>
      <c r="D6" s="31">
        <v>10.88</v>
      </c>
      <c r="I6" s="44" t="s">
        <v>80</v>
      </c>
      <c r="J6" s="43" t="s">
        <v>89</v>
      </c>
      <c r="K6" s="43" t="s">
        <v>90</v>
      </c>
      <c r="L6" s="43" t="s">
        <v>91</v>
      </c>
      <c r="M6" s="43" t="s">
        <v>92</v>
      </c>
    </row>
    <row r="7" spans="2:13" ht="15.75" thickBot="1" x14ac:dyDescent="0.25">
      <c r="B7" s="32">
        <v>7399.43</v>
      </c>
      <c r="C7" s="25">
        <v>594.24</v>
      </c>
      <c r="D7" s="31">
        <v>16</v>
      </c>
      <c r="I7" s="44" t="s">
        <v>81</v>
      </c>
      <c r="J7" s="42">
        <v>1.0500000000000001E-2</v>
      </c>
      <c r="K7" s="42">
        <v>3.7499999999999999E-3</v>
      </c>
      <c r="L7" s="42">
        <v>7.5000000000000002E-4</v>
      </c>
      <c r="M7" s="42">
        <v>1.4999999999999999E-2</v>
      </c>
    </row>
    <row r="8" spans="2:13" ht="15.75" thickBot="1" x14ac:dyDescent="0.25">
      <c r="B8" s="32">
        <v>8601.51</v>
      </c>
      <c r="C8" s="25">
        <v>786.55</v>
      </c>
      <c r="D8" s="31">
        <v>17.920000000000002</v>
      </c>
      <c r="I8" s="44" t="s">
        <v>82</v>
      </c>
      <c r="J8" s="43" t="s">
        <v>83</v>
      </c>
      <c r="K8" s="42">
        <v>0</v>
      </c>
      <c r="L8" s="42">
        <v>0</v>
      </c>
      <c r="M8" s="43" t="s">
        <v>83</v>
      </c>
    </row>
    <row r="9" spans="2:13" ht="15.75" thickBot="1" x14ac:dyDescent="0.25">
      <c r="B9" s="32">
        <v>10298.36</v>
      </c>
      <c r="C9" s="26">
        <v>1090.6199999999999</v>
      </c>
      <c r="D9" s="31">
        <v>21.36</v>
      </c>
      <c r="I9" s="44" t="s">
        <v>84</v>
      </c>
      <c r="J9" s="42">
        <v>0.01</v>
      </c>
      <c r="K9" s="42">
        <v>0</v>
      </c>
      <c r="L9" s="42">
        <v>0</v>
      </c>
      <c r="M9" s="42">
        <v>0.01</v>
      </c>
    </row>
    <row r="10" spans="2:13" ht="37.35" customHeight="1" thickBot="1" x14ac:dyDescent="0.25">
      <c r="B10" s="32">
        <v>20770.3</v>
      </c>
      <c r="C10" s="26">
        <v>3327.42</v>
      </c>
      <c r="D10" s="31">
        <v>23.52</v>
      </c>
      <c r="I10" s="45" t="s">
        <v>77</v>
      </c>
      <c r="J10" s="46" t="s">
        <v>93</v>
      </c>
      <c r="K10" s="46" t="s">
        <v>94</v>
      </c>
      <c r="L10" s="46" t="s">
        <v>95</v>
      </c>
      <c r="M10" s="47" t="s">
        <v>96</v>
      </c>
    </row>
    <row r="11" spans="2:13" ht="15" thickBot="1" x14ac:dyDescent="0.25">
      <c r="B11" s="32">
        <v>32736.84</v>
      </c>
      <c r="C11" s="26">
        <v>6141.95</v>
      </c>
      <c r="D11" s="31">
        <v>30</v>
      </c>
    </row>
    <row r="12" spans="2:13" ht="15" thickBot="1" x14ac:dyDescent="0.25">
      <c r="B12" s="32">
        <v>62500.01</v>
      </c>
      <c r="C12" s="26">
        <v>15070.9</v>
      </c>
      <c r="D12" s="31">
        <v>32</v>
      </c>
    </row>
    <row r="13" spans="2:13" ht="15" thickBot="1" x14ac:dyDescent="0.25">
      <c r="B13" s="32">
        <v>83333.34</v>
      </c>
      <c r="C13" s="26">
        <v>21737.57</v>
      </c>
      <c r="D13" s="31">
        <v>34</v>
      </c>
    </row>
    <row r="14" spans="2:13" ht="15" thickBot="1" x14ac:dyDescent="0.25">
      <c r="B14" s="33">
        <v>250000</v>
      </c>
      <c r="C14" s="34">
        <v>78404.23</v>
      </c>
      <c r="D14" s="35">
        <v>35</v>
      </c>
      <c r="I14" t="s">
        <v>85</v>
      </c>
    </row>
    <row r="15" spans="2:13" x14ac:dyDescent="0.2">
      <c r="I15" t="s">
        <v>86</v>
      </c>
    </row>
    <row r="16" spans="2:13" x14ac:dyDescent="0.2">
      <c r="I16" t="s">
        <v>98</v>
      </c>
    </row>
    <row r="17" spans="1:9" x14ac:dyDescent="0.2">
      <c r="I17" t="s">
        <v>99</v>
      </c>
    </row>
    <row r="18" spans="1:9" x14ac:dyDescent="0.2">
      <c r="A18" s="48"/>
      <c r="I18" t="s">
        <v>97</v>
      </c>
    </row>
  </sheetData>
  <mergeCells count="2">
    <mergeCell ref="I2:I3"/>
    <mergeCell ref="J2:M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sta_x0020_de_x0020_Categor_x00ed_as xmlns="9A05114E-EDEA-4799-9DBB-DF8668FB4C19" xsi:nil="true"/>
    <Categor_x00ed_a xmlns="9A05114E-EDEA-4799-9DBB-DF8668FB4C1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DAAB1EA61EA8B744B09F1F7EB2E27C2C" ma:contentTypeVersion="" ma:contentTypeDescription="Crear nuevo documento." ma:contentTypeScope="" ma:versionID="048623a67e90a2dcbb561f93f6ce966d">
  <xsd:schema xmlns:xsd="http://www.w3.org/2001/XMLSchema" xmlns:xs="http://www.w3.org/2001/XMLSchema" xmlns:p="http://schemas.microsoft.com/office/2006/metadata/properties" xmlns:ns2="9A05114E-EDEA-4799-9DBB-DF8668FB4C19" targetNamespace="http://schemas.microsoft.com/office/2006/metadata/properties" ma:root="true" ma:fieldsID="d1ee9541165358530c0f167d6b0e5567" ns2:_="">
    <xsd:import namespace="9A05114E-EDEA-4799-9DBB-DF8668FB4C19"/>
    <xsd:element name="properties">
      <xsd:complexType>
        <xsd:sequence>
          <xsd:element name="documentManagement">
            <xsd:complexType>
              <xsd:all>
                <xsd:element ref="ns2:Categor_x00ed_a" minOccurs="0"/>
                <xsd:element ref="ns2:Lista_x0020_de_x0020_Categor_x00ed_a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05114E-EDEA-4799-9DBB-DF8668FB4C19" elementFormDefault="qualified">
    <xsd:import namespace="http://schemas.microsoft.com/office/2006/documentManagement/types"/>
    <xsd:import namespace="http://schemas.microsoft.com/office/infopath/2007/PartnerControls"/>
    <xsd:element name="Categor_x00ed_a" ma:index="8" nillable="true" ma:displayName="Categoría" ma:internalName="Categor_x00ed_a">
      <xsd:simpleType>
        <xsd:restriction base="dms:Text">
          <xsd:maxLength value="255"/>
        </xsd:restriction>
      </xsd:simpleType>
    </xsd:element>
    <xsd:element name="Lista_x0020_de_x0020_Categor_x00ed_as" ma:index="9" nillable="true" ma:displayName="Lista de Categorías" ma:list="{9A05114E-EDEA-4799-9DBB-DF8668FB4C19}" ma:internalName="Lista_x0020_de_x0020_Categor_x00ed_as" ma:showField="Categor_x00ed_a">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8B3AF5-60D2-43C4-A7F5-F0CCC7FC668C}">
  <ds:schemaRefs>
    <ds:schemaRef ds:uri="9A05114E-EDEA-4799-9DBB-DF8668FB4C19"/>
    <ds:schemaRef ds:uri="http://purl.org/dc/elements/1.1/"/>
    <ds:schemaRef ds:uri="http://schemas.openxmlformats.org/package/2006/metadata/core-properties"/>
    <ds:schemaRef ds:uri="http://purl.org/dc/dcmitype/"/>
    <ds:schemaRef ds:uri="http://www.w3.org/XML/1998/namespace"/>
    <ds:schemaRef ds:uri="http://schemas.microsoft.com/office/2006/documentManagement/types"/>
    <ds:schemaRef ds:uri="http://schemas.microsoft.com/office/infopath/2007/PartnerControl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EE5EE63E-C8D0-4043-971B-64F2F45F5B2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05114E-EDEA-4799-9DBB-DF8668FB4C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01A233-3C64-47BB-B608-78678EDB907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Preguntas</vt:lpstr>
      <vt:lpstr>Pregunta 1</vt:lpstr>
      <vt:lpstr>Pregunta 2-1</vt:lpstr>
      <vt:lpstr>Pregunta 2-2</vt:lpstr>
      <vt:lpstr>Pregunta 2-3</vt:lpstr>
      <vt:lpstr>Pregunta 3</vt:lpstr>
      <vt:lpstr>Definiciones Compensacion</vt:lpstr>
      <vt:lpstr>Hipótesis Actuariales</vt:lpstr>
      <vt:lpstr>Impuestos y Cargas Sociales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Pedro Trejo Solis (Ben/Ret/ADM, Mexico City)</dc:creator>
  <cp:lastModifiedBy>hca</cp:lastModifiedBy>
  <dcterms:created xsi:type="dcterms:W3CDTF">2015-12-20T13:10:43Z</dcterms:created>
  <dcterms:modified xsi:type="dcterms:W3CDTF">2017-11-27T23:13:49Z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0x010100DAAB1EA61EA8B744B09F1F7EB2E27C2C</vt:lpwstr>
  </property>
</Properties>
</file>