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6" windowHeight="8190" tabRatio="982" activeTab="3"/>
  </bookViews>
  <sheets>
    <sheet name="J0" sheetId="1" r:id="rId1"/>
    <sheet name="F0" sheetId="2" r:id="rId2"/>
    <sheet name="MM" sheetId="3" r:id="rId3"/>
    <sheet name="Sheet1" sheetId="4" r:id="rId4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9" i="4" l="1"/>
  <c r="G38" i="4"/>
  <c r="G37" i="4"/>
  <c r="G36" i="4"/>
  <c r="G35" i="4"/>
  <c r="G33" i="4"/>
  <c r="G34" i="4"/>
  <c r="G22" i="4"/>
  <c r="G26" i="4"/>
  <c r="G19" i="4"/>
  <c r="G25" i="4"/>
  <c r="G18" i="4"/>
  <c r="G23" i="4"/>
  <c r="G17" i="4"/>
  <c r="G28" i="4"/>
  <c r="G31" i="4"/>
  <c r="G20" i="4"/>
  <c r="G21" i="4"/>
  <c r="G30" i="4"/>
  <c r="G27" i="4"/>
  <c r="G29" i="4"/>
  <c r="G16" i="4"/>
  <c r="G24" i="4"/>
  <c r="G32" i="4"/>
  <c r="G15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H37" i="3"/>
  <c r="F37" i="3"/>
  <c r="F36" i="3"/>
  <c r="H36" i="3" s="1"/>
  <c r="F34" i="3"/>
  <c r="H34" i="3" s="1"/>
  <c r="F31" i="3"/>
  <c r="H31" i="3" s="1"/>
  <c r="H30" i="3"/>
  <c r="F30" i="3"/>
  <c r="F29" i="3"/>
  <c r="H29" i="3" s="1"/>
  <c r="F28" i="3"/>
  <c r="H28" i="3" s="1"/>
  <c r="F27" i="3"/>
  <c r="H27" i="3" s="1"/>
  <c r="H26" i="3"/>
  <c r="F26" i="3"/>
  <c r="F25" i="3"/>
  <c r="H25" i="3" s="1"/>
  <c r="F24" i="3"/>
  <c r="H24" i="3" s="1"/>
  <c r="F23" i="3"/>
  <c r="H23" i="3" s="1"/>
  <c r="H22" i="3"/>
  <c r="F22" i="3"/>
  <c r="F21" i="3"/>
  <c r="H21" i="3" s="1"/>
  <c r="F20" i="3"/>
  <c r="H20" i="3" s="1"/>
  <c r="F19" i="3"/>
  <c r="H19" i="3" s="1"/>
  <c r="H18" i="3"/>
  <c r="F18" i="3"/>
  <c r="F17" i="3"/>
  <c r="H17" i="3" s="1"/>
  <c r="F16" i="3"/>
  <c r="H16" i="3" s="1"/>
  <c r="F15" i="3"/>
  <c r="H15" i="3" s="1"/>
  <c r="H14" i="3"/>
  <c r="F14" i="3"/>
  <c r="F13" i="3"/>
  <c r="H13" i="3" s="1"/>
  <c r="F12" i="3"/>
  <c r="H12" i="3" s="1"/>
  <c r="F11" i="3"/>
  <c r="H11" i="3" s="1"/>
  <c r="H10" i="3"/>
  <c r="F10" i="3"/>
  <c r="H4" i="3"/>
  <c r="H3" i="3"/>
  <c r="H42" i="2"/>
  <c r="H40" i="2"/>
  <c r="H39" i="2"/>
  <c r="G39" i="2"/>
  <c r="H38" i="2"/>
  <c r="G38" i="2"/>
  <c r="H35" i="2"/>
  <c r="G35" i="2"/>
  <c r="H34" i="2"/>
  <c r="G34" i="2"/>
  <c r="H33" i="2"/>
  <c r="G33" i="2"/>
  <c r="H32" i="2"/>
  <c r="G32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30" i="1"/>
  <c r="H28" i="1"/>
  <c r="H27" i="1"/>
  <c r="G27" i="1"/>
  <c r="H26" i="1"/>
  <c r="H31" i="1" s="1"/>
  <c r="G26" i="1"/>
  <c r="G31" i="1" s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H24" i="1" s="1"/>
  <c r="G17" i="1"/>
  <c r="G24" i="1" s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H15" i="1" s="1"/>
  <c r="G3" i="1"/>
  <c r="G15" i="1" s="1"/>
  <c r="G32" i="1" l="1"/>
  <c r="H38" i="3"/>
  <c r="H32" i="1"/>
</calcChain>
</file>

<file path=xl/sharedStrings.xml><?xml version="1.0" encoding="utf-8"?>
<sst xmlns="http://schemas.openxmlformats.org/spreadsheetml/2006/main" count="345" uniqueCount="141">
  <si>
    <t>J0</t>
  </si>
  <si>
    <t>VOL</t>
  </si>
  <si>
    <t>QTY</t>
  </si>
  <si>
    <t>VAL</t>
  </si>
  <si>
    <t>PART NO</t>
  </si>
  <si>
    <t>C</t>
  </si>
  <si>
    <t>0.1u</t>
  </si>
  <si>
    <t>TAJR104K035RNJ</t>
  </si>
  <si>
    <t>35v</t>
  </si>
  <si>
    <t>ECPU1C104MA5</t>
  </si>
  <si>
    <t>RS Australia</t>
  </si>
  <si>
    <t>47u</t>
  </si>
  <si>
    <t>TCTAL1A476M8R</t>
  </si>
  <si>
    <t>10v</t>
  </si>
  <si>
    <t>270p</t>
  </si>
  <si>
    <t>CC0603JRNPO9BN271</t>
  </si>
  <si>
    <t>50v</t>
  </si>
  <si>
    <t>1u</t>
  </si>
  <si>
    <t>F921A475MPA</t>
  </si>
  <si>
    <t>1000p</t>
  </si>
  <si>
    <t>ECH-U1H102JX5</t>
  </si>
  <si>
    <t>D</t>
  </si>
  <si>
    <t>S1A-13-F</t>
  </si>
  <si>
    <t>R</t>
  </si>
  <si>
    <t>1k</t>
  </si>
  <si>
    <t>CR0603-FX-1001HLF</t>
  </si>
  <si>
    <t>3.9k</t>
  </si>
  <si>
    <t>CR0603-FX-3901ELF</t>
  </si>
  <si>
    <t>10k</t>
  </si>
  <si>
    <t>CR0603-FX-1002ELF</t>
  </si>
  <si>
    <t>20k</t>
  </si>
  <si>
    <t>CR0603-FX-2002ELF</t>
  </si>
  <si>
    <t>100k</t>
  </si>
  <si>
    <t>CR0603-FX-1003HLF</t>
  </si>
  <si>
    <t>1MEG</t>
  </si>
  <si>
    <t>CR0603-JW-105ELF</t>
  </si>
  <si>
    <t>BT</t>
  </si>
  <si>
    <t>2700p</t>
  </si>
  <si>
    <t>667-ECH-U1H272JX5</t>
  </si>
  <si>
    <t>0.33u</t>
  </si>
  <si>
    <t>MKS0C033300D00KSSD</t>
  </si>
  <si>
    <t>MKS02-1/50/10</t>
  </si>
  <si>
    <t>1.8k</t>
  </si>
  <si>
    <t>CR0603-FX-1801ELF</t>
  </si>
  <si>
    <t>POT</t>
  </si>
  <si>
    <t>3296W-1-103LF</t>
  </si>
  <si>
    <t>TERMINALS</t>
  </si>
  <si>
    <t>2WAY</t>
  </si>
  <si>
    <t>282834-2</t>
  </si>
  <si>
    <t>3WAY</t>
  </si>
  <si>
    <t>282834-3</t>
  </si>
  <si>
    <t>JACK</t>
  </si>
  <si>
    <t>502-12B</t>
  </si>
  <si>
    <t>SIL STRIP</t>
  </si>
  <si>
    <t>D01-9972042</t>
  </si>
  <si>
    <t>2PIN JUMPER</t>
  </si>
  <si>
    <t>571-1-881545-4</t>
  </si>
  <si>
    <t>BUF</t>
  </si>
  <si>
    <t>10u</t>
  </si>
  <si>
    <t>TCTP1C106M8R</t>
  </si>
  <si>
    <t>16V</t>
  </si>
  <si>
    <t>12k</t>
  </si>
  <si>
    <t>CR0603-FX-1202ELF</t>
  </si>
  <si>
    <t>15k</t>
  </si>
  <si>
    <t>CR0603-FX-1502HLF</t>
  </si>
  <si>
    <t>47k</t>
  </si>
  <si>
    <t>CR0603-FX-4702ELF</t>
  </si>
  <si>
    <t>330k</t>
  </si>
  <si>
    <t>CR0603-JW-334ELF</t>
  </si>
  <si>
    <t>1Meg</t>
  </si>
  <si>
    <t>Q</t>
  </si>
  <si>
    <t>TS512A</t>
  </si>
  <si>
    <t>TS512IDT</t>
  </si>
  <si>
    <t>0.01u</t>
  </si>
  <si>
    <t>ECH-U1C103JX5</t>
  </si>
  <si>
    <t>KRM21ER61E106KFA1L</t>
  </si>
  <si>
    <t>25V</t>
  </si>
  <si>
    <t>6.8k</t>
  </si>
  <si>
    <t>CR0603-FX-6801ELF</t>
  </si>
  <si>
    <t>MID</t>
  </si>
  <si>
    <t>10n</t>
  </si>
  <si>
    <t>MKS2C021001A00KI00</t>
  </si>
  <si>
    <t>22n</t>
  </si>
  <si>
    <t>MKS2-.22/63/10</t>
  </si>
  <si>
    <t>4.7k</t>
  </si>
  <si>
    <t>CR0603-FX-4701ELF</t>
  </si>
  <si>
    <t>SWITCHES</t>
  </si>
  <si>
    <t>$</t>
  </si>
  <si>
    <t>TOT</t>
  </si>
  <si>
    <t>SW_SEL/MM</t>
  </si>
  <si>
    <t>100DP6T1B1M2QE</t>
  </si>
  <si>
    <t>SW_BRIGHT</t>
  </si>
  <si>
    <t>100SP1T1B1M2QEH</t>
  </si>
  <si>
    <t>BND</t>
  </si>
  <si>
    <t>-</t>
  </si>
  <si>
    <t>C1</t>
  </si>
  <si>
    <t>0805</t>
  </si>
  <si>
    <t>C2, C13</t>
  </si>
  <si>
    <t>C3</t>
  </si>
  <si>
    <t>C4</t>
  </si>
  <si>
    <t>1.8n</t>
  </si>
  <si>
    <t>ECH-U1C182JX5</t>
  </si>
  <si>
    <t>0603</t>
  </si>
  <si>
    <t>C5</t>
  </si>
  <si>
    <t>TCP1A106M8R</t>
  </si>
  <si>
    <t>C6, C9</t>
  </si>
  <si>
    <t>1206</t>
  </si>
  <si>
    <t>C7</t>
  </si>
  <si>
    <t>470p</t>
  </si>
  <si>
    <t>VJ0603A471GXXCW1BC</t>
  </si>
  <si>
    <t>C8, C12</t>
  </si>
  <si>
    <t>120p</t>
  </si>
  <si>
    <t>C11</t>
  </si>
  <si>
    <t>47n</t>
  </si>
  <si>
    <t>ECH-U1C473GX5</t>
  </si>
  <si>
    <t>Q1</t>
  </si>
  <si>
    <t>MMBF5457</t>
  </si>
  <si>
    <t>R1</t>
  </si>
  <si>
    <t>470k</t>
  </si>
  <si>
    <t>R2</t>
  </si>
  <si>
    <t>R3, R9, R10, R12, R14</t>
  </si>
  <si>
    <t>R4, R16</t>
  </si>
  <si>
    <t>R5, R13</t>
  </si>
  <si>
    <t>200k</t>
  </si>
  <si>
    <t>R6, R8</t>
  </si>
  <si>
    <t>2k</t>
  </si>
  <si>
    <t>R7</t>
  </si>
  <si>
    <t>R11</t>
  </si>
  <si>
    <t>R15</t>
  </si>
  <si>
    <t>U1</t>
  </si>
  <si>
    <t>RV1</t>
  </si>
  <si>
    <t>RV16AF-20-15S1-C1M-LA</t>
  </si>
  <si>
    <t>BASS</t>
  </si>
  <si>
    <t>250k</t>
  </si>
  <si>
    <t>RV16AF-20-15S1-A250K-LA</t>
  </si>
  <si>
    <t>0.022u</t>
  </si>
  <si>
    <t>ECH-U1C223JX5</t>
  </si>
  <si>
    <t>RV</t>
  </si>
  <si>
    <t>CR0603-FX-4703ELF</t>
  </si>
  <si>
    <t>CR0603-FX-2003ELF</t>
  </si>
  <si>
    <t>CR0603-FX-1000HLF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</si>
</sst>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 applyFont="1"/>
    <xf numFmtId="0" fontId="0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zoomScaleNormal="100" workbookViewId="0">
      <selection activeCell="F25" sqref="F25"/>
    </sheetView>
  </sheetViews>
  <sheetFormatPr defaultRowHeight="12.3" x14ac:dyDescent="0.4"/>
  <cols>
    <col min="1" max="1" width="11.21875"/>
    <col min="2" max="2" width="8.38671875"/>
    <col min="3" max="3" width="16.44140625"/>
    <col min="4" max="4" width="22.6640625"/>
    <col min="5" max="9" width="8.38671875"/>
    <col min="10" max="10" width="17.27734375"/>
    <col min="11" max="1025" width="8.38671875"/>
  </cols>
  <sheetData>
    <row r="1" spans="1:11" x14ac:dyDescent="0.4">
      <c r="A1" t="s">
        <v>0</v>
      </c>
    </row>
    <row r="2" spans="1:11" x14ac:dyDescent="0.4">
      <c r="A2" t="s">
        <v>1</v>
      </c>
      <c r="B2" t="s">
        <v>2</v>
      </c>
      <c r="C2" t="s">
        <v>3</v>
      </c>
      <c r="D2" t="s">
        <v>4</v>
      </c>
    </row>
    <row r="3" spans="1:11" x14ac:dyDescent="0.4">
      <c r="A3" t="s">
        <v>5</v>
      </c>
      <c r="B3">
        <v>3</v>
      </c>
      <c r="C3" t="s">
        <v>6</v>
      </c>
      <c r="D3" t="s">
        <v>7</v>
      </c>
      <c r="E3" t="s">
        <v>8</v>
      </c>
      <c r="F3">
        <v>0.627</v>
      </c>
      <c r="G3">
        <f t="shared" ref="G3:G14" si="0">F3*B3</f>
        <v>1.881</v>
      </c>
      <c r="H3">
        <f>F3*B3*6</f>
        <v>11.286</v>
      </c>
      <c r="J3" t="s">
        <v>9</v>
      </c>
      <c r="K3" t="s">
        <v>10</v>
      </c>
    </row>
    <row r="4" spans="1:11" x14ac:dyDescent="0.4">
      <c r="B4">
        <v>3</v>
      </c>
      <c r="C4" t="s">
        <v>11</v>
      </c>
      <c r="D4" t="s">
        <v>12</v>
      </c>
      <c r="E4" t="s">
        <v>13</v>
      </c>
      <c r="F4">
        <v>0.65700000000000003</v>
      </c>
      <c r="G4">
        <f t="shared" si="0"/>
        <v>1.9710000000000001</v>
      </c>
      <c r="H4">
        <f>F4*12</f>
        <v>7.8840000000000003</v>
      </c>
    </row>
    <row r="5" spans="1:11" x14ac:dyDescent="0.4">
      <c r="B5">
        <v>3</v>
      </c>
      <c r="C5" t="s">
        <v>14</v>
      </c>
      <c r="D5" t="s">
        <v>15</v>
      </c>
      <c r="E5" t="s">
        <v>16</v>
      </c>
      <c r="F5">
        <v>4.8000000000000001E-2</v>
      </c>
      <c r="G5">
        <f t="shared" si="0"/>
        <v>0.14400000000000002</v>
      </c>
      <c r="H5">
        <f>F5*20</f>
        <v>0.96</v>
      </c>
    </row>
    <row r="6" spans="1:11" x14ac:dyDescent="0.4">
      <c r="B6">
        <v>1</v>
      </c>
      <c r="C6" t="s">
        <v>17</v>
      </c>
      <c r="D6" t="s">
        <v>18</v>
      </c>
      <c r="E6" t="s">
        <v>13</v>
      </c>
      <c r="F6">
        <v>0.33100000000000002</v>
      </c>
      <c r="G6">
        <f t="shared" si="0"/>
        <v>0.33100000000000002</v>
      </c>
      <c r="H6">
        <f>F6*10</f>
        <v>3.31</v>
      </c>
    </row>
    <row r="7" spans="1:11" x14ac:dyDescent="0.4">
      <c r="B7">
        <v>1</v>
      </c>
      <c r="C7" t="s">
        <v>19</v>
      </c>
      <c r="D7" t="s">
        <v>20</v>
      </c>
      <c r="E7" t="s">
        <v>16</v>
      </c>
      <c r="F7">
        <v>0.43099999999999999</v>
      </c>
      <c r="G7">
        <f t="shared" si="0"/>
        <v>0.43099999999999999</v>
      </c>
      <c r="H7">
        <f>F7*10</f>
        <v>4.3099999999999996</v>
      </c>
    </row>
    <row r="8" spans="1:11" x14ac:dyDescent="0.4">
      <c r="A8" t="s">
        <v>21</v>
      </c>
      <c r="B8">
        <v>1</v>
      </c>
      <c r="D8" t="s">
        <v>22</v>
      </c>
      <c r="F8">
        <v>0.253</v>
      </c>
      <c r="G8">
        <f t="shared" si="0"/>
        <v>0.253</v>
      </c>
      <c r="H8">
        <f>F8*10</f>
        <v>2.5300000000000002</v>
      </c>
    </row>
    <row r="9" spans="1:11" x14ac:dyDescent="0.4">
      <c r="A9" t="s">
        <v>23</v>
      </c>
      <c r="B9">
        <v>2</v>
      </c>
      <c r="C9" t="s">
        <v>24</v>
      </c>
      <c r="D9" t="s">
        <v>25</v>
      </c>
      <c r="F9">
        <v>1.9E-2</v>
      </c>
      <c r="G9">
        <f t="shared" si="0"/>
        <v>3.7999999999999999E-2</v>
      </c>
      <c r="H9">
        <f t="shared" ref="H9:H14" si="1">F9*100</f>
        <v>1.9</v>
      </c>
    </row>
    <row r="10" spans="1:11" x14ac:dyDescent="0.4">
      <c r="B10">
        <v>1</v>
      </c>
      <c r="C10" t="s">
        <v>26</v>
      </c>
      <c r="D10" t="s">
        <v>27</v>
      </c>
      <c r="F10">
        <v>1.9E-2</v>
      </c>
      <c r="G10">
        <f t="shared" si="0"/>
        <v>1.9E-2</v>
      </c>
      <c r="H10">
        <f t="shared" si="1"/>
        <v>1.9</v>
      </c>
    </row>
    <row r="11" spans="1:11" x14ac:dyDescent="0.4">
      <c r="B11">
        <v>3</v>
      </c>
      <c r="C11" t="s">
        <v>28</v>
      </c>
      <c r="D11" t="s">
        <v>29</v>
      </c>
      <c r="F11">
        <v>1.9E-2</v>
      </c>
      <c r="G11">
        <f t="shared" si="0"/>
        <v>5.6999999999999995E-2</v>
      </c>
      <c r="H11">
        <f t="shared" si="1"/>
        <v>1.9</v>
      </c>
    </row>
    <row r="12" spans="1:11" x14ac:dyDescent="0.4">
      <c r="B12">
        <v>1</v>
      </c>
      <c r="C12" t="s">
        <v>30</v>
      </c>
      <c r="D12" t="s">
        <v>31</v>
      </c>
      <c r="F12">
        <v>1.9E-2</v>
      </c>
      <c r="G12">
        <f t="shared" si="0"/>
        <v>1.9E-2</v>
      </c>
      <c r="H12">
        <f t="shared" si="1"/>
        <v>1.9</v>
      </c>
    </row>
    <row r="13" spans="1:11" x14ac:dyDescent="0.4">
      <c r="B13">
        <v>1</v>
      </c>
      <c r="C13" t="s">
        <v>32</v>
      </c>
      <c r="D13" t="s">
        <v>33</v>
      </c>
      <c r="F13">
        <v>1.9E-2</v>
      </c>
      <c r="G13">
        <f t="shared" si="0"/>
        <v>1.9E-2</v>
      </c>
      <c r="H13">
        <f t="shared" si="1"/>
        <v>1.9</v>
      </c>
    </row>
    <row r="14" spans="1:11" x14ac:dyDescent="0.4">
      <c r="B14">
        <v>2</v>
      </c>
      <c r="C14" t="s">
        <v>34</v>
      </c>
      <c r="D14" t="s">
        <v>35</v>
      </c>
      <c r="F14">
        <v>8.9999999999999993E-3</v>
      </c>
      <c r="G14">
        <f t="shared" si="0"/>
        <v>1.7999999999999999E-2</v>
      </c>
      <c r="H14">
        <f t="shared" si="1"/>
        <v>0.89999999999999991</v>
      </c>
    </row>
    <row r="15" spans="1:11" x14ac:dyDescent="0.4">
      <c r="G15">
        <f>SUM(G3:G14)</f>
        <v>5.1810000000000018</v>
      </c>
      <c r="H15">
        <f>SUM(H3:H14)</f>
        <v>40.679999999999993</v>
      </c>
    </row>
    <row r="16" spans="1:11" x14ac:dyDescent="0.4">
      <c r="A16" t="s">
        <v>36</v>
      </c>
      <c r="B16" t="s">
        <v>2</v>
      </c>
      <c r="C16" t="s">
        <v>3</v>
      </c>
      <c r="D16" t="s">
        <v>4</v>
      </c>
    </row>
    <row r="17" spans="1:11" x14ac:dyDescent="0.4">
      <c r="A17" t="s">
        <v>5</v>
      </c>
      <c r="B17">
        <v>1</v>
      </c>
      <c r="C17" t="s">
        <v>37</v>
      </c>
      <c r="D17" t="s">
        <v>38</v>
      </c>
      <c r="E17" t="s">
        <v>16</v>
      </c>
      <c r="F17">
        <v>0.43099999999999999</v>
      </c>
      <c r="G17">
        <f>F17*B20</f>
        <v>0.43099999999999999</v>
      </c>
      <c r="H17">
        <f>F17*12</f>
        <v>5.1719999999999997</v>
      </c>
    </row>
    <row r="18" spans="1:11" x14ac:dyDescent="0.4">
      <c r="B18">
        <v>1</v>
      </c>
      <c r="C18" t="s">
        <v>6</v>
      </c>
      <c r="D18" t="s">
        <v>7</v>
      </c>
      <c r="E18" t="s">
        <v>8</v>
      </c>
      <c r="F18">
        <v>0.627</v>
      </c>
      <c r="G18">
        <f t="shared" ref="G18:G23" si="2">F18*B18</f>
        <v>0.627</v>
      </c>
      <c r="H18">
        <f>F18*12</f>
        <v>7.524</v>
      </c>
      <c r="J18" t="s">
        <v>9</v>
      </c>
      <c r="K18" t="s">
        <v>10</v>
      </c>
    </row>
    <row r="19" spans="1:11" x14ac:dyDescent="0.4">
      <c r="B19">
        <v>1</v>
      </c>
      <c r="C19" t="s">
        <v>11</v>
      </c>
      <c r="D19" t="s">
        <v>12</v>
      </c>
      <c r="E19" t="s">
        <v>13</v>
      </c>
      <c r="F19">
        <v>0.65700000000000003</v>
      </c>
      <c r="G19">
        <f t="shared" si="2"/>
        <v>0.65700000000000003</v>
      </c>
      <c r="H19">
        <f>F19*12</f>
        <v>7.8840000000000003</v>
      </c>
    </row>
    <row r="20" spans="1:11" x14ac:dyDescent="0.4">
      <c r="B20">
        <v>1</v>
      </c>
      <c r="C20" t="s">
        <v>39</v>
      </c>
      <c r="D20" t="s">
        <v>40</v>
      </c>
      <c r="F20">
        <v>0.97799999999999998</v>
      </c>
      <c r="G20">
        <f t="shared" si="2"/>
        <v>0.97799999999999998</v>
      </c>
      <c r="H20">
        <f>F20*10</f>
        <v>9.7799999999999994</v>
      </c>
    </row>
    <row r="21" spans="1:11" x14ac:dyDescent="0.4">
      <c r="B21">
        <v>1</v>
      </c>
      <c r="C21" t="s">
        <v>17</v>
      </c>
      <c r="D21" t="s">
        <v>41</v>
      </c>
      <c r="F21">
        <v>1.89</v>
      </c>
      <c r="G21">
        <f t="shared" si="2"/>
        <v>1.89</v>
      </c>
      <c r="H21">
        <f>F21*10</f>
        <v>18.899999999999999</v>
      </c>
    </row>
    <row r="22" spans="1:11" x14ac:dyDescent="0.4">
      <c r="A22" t="s">
        <v>23</v>
      </c>
      <c r="B22">
        <v>1</v>
      </c>
      <c r="C22" t="s">
        <v>42</v>
      </c>
      <c r="D22" t="s">
        <v>43</v>
      </c>
      <c r="F22">
        <v>1.2E-2</v>
      </c>
      <c r="G22">
        <f t="shared" si="2"/>
        <v>1.2E-2</v>
      </c>
      <c r="H22">
        <f>F22*100</f>
        <v>1.2</v>
      </c>
    </row>
    <row r="23" spans="1:11" x14ac:dyDescent="0.4">
      <c r="A23" t="s">
        <v>44</v>
      </c>
      <c r="B23">
        <v>1</v>
      </c>
      <c r="C23" t="s">
        <v>30</v>
      </c>
      <c r="D23" t="s">
        <v>45</v>
      </c>
      <c r="F23">
        <v>2.5499999999999998</v>
      </c>
      <c r="G23">
        <f t="shared" si="2"/>
        <v>2.5499999999999998</v>
      </c>
      <c r="H23">
        <f>10*F23</f>
        <v>25.5</v>
      </c>
    </row>
    <row r="24" spans="1:11" x14ac:dyDescent="0.4">
      <c r="G24">
        <f>SUM(G17:G23)</f>
        <v>7.1449999999999996</v>
      </c>
      <c r="H24">
        <f>SUM(H16:H23)</f>
        <v>75.960000000000008</v>
      </c>
    </row>
    <row r="25" spans="1:11" x14ac:dyDescent="0.4">
      <c r="A25" t="s">
        <v>46</v>
      </c>
      <c r="B25" t="s">
        <v>2</v>
      </c>
      <c r="C25" t="s">
        <v>3</v>
      </c>
      <c r="D25" t="s">
        <v>4</v>
      </c>
    </row>
    <row r="26" spans="1:11" x14ac:dyDescent="0.4">
      <c r="A26" t="s">
        <v>47</v>
      </c>
      <c r="B26">
        <v>3</v>
      </c>
      <c r="D26" t="s">
        <v>48</v>
      </c>
      <c r="F26">
        <v>0.61599999999999999</v>
      </c>
      <c r="G26">
        <f>F26*B26</f>
        <v>1.8479999999999999</v>
      </c>
      <c r="H26">
        <f>F26*6*B26</f>
        <v>11.087999999999999</v>
      </c>
    </row>
    <row r="27" spans="1:11" x14ac:dyDescent="0.4">
      <c r="A27" t="s">
        <v>49</v>
      </c>
      <c r="B27">
        <v>1</v>
      </c>
      <c r="D27" t="s">
        <v>50</v>
      </c>
      <c r="F27">
        <v>1.49</v>
      </c>
      <c r="G27">
        <f>F27*B27</f>
        <v>1.49</v>
      </c>
      <c r="H27">
        <f>F27*6*B27</f>
        <v>8.94</v>
      </c>
    </row>
    <row r="28" spans="1:11" x14ac:dyDescent="0.4">
      <c r="A28" s="1" t="s">
        <v>51</v>
      </c>
      <c r="B28">
        <v>1</v>
      </c>
      <c r="D28" t="s">
        <v>52</v>
      </c>
      <c r="F28">
        <v>4.6900000000000004</v>
      </c>
      <c r="G28">
        <v>4.6900000000000004</v>
      </c>
      <c r="H28">
        <f>F28*2*B28</f>
        <v>9.3800000000000008</v>
      </c>
    </row>
    <row r="29" spans="1:11" x14ac:dyDescent="0.4">
      <c r="A29" s="1" t="s">
        <v>53</v>
      </c>
      <c r="B29">
        <v>2</v>
      </c>
      <c r="D29" t="s">
        <v>54</v>
      </c>
      <c r="F29">
        <v>2.1</v>
      </c>
      <c r="G29">
        <v>5.69</v>
      </c>
      <c r="H29">
        <v>5.69</v>
      </c>
    </row>
    <row r="30" spans="1:11" x14ac:dyDescent="0.4">
      <c r="A30" s="1" t="s">
        <v>55</v>
      </c>
      <c r="B30">
        <v>2</v>
      </c>
      <c r="D30" t="s">
        <v>56</v>
      </c>
      <c r="F30">
        <v>0.11799999999999999</v>
      </c>
      <c r="G30">
        <v>6.69</v>
      </c>
      <c r="H30">
        <f>F30*25</f>
        <v>2.9499999999999997</v>
      </c>
    </row>
    <row r="31" spans="1:11" x14ac:dyDescent="0.4">
      <c r="G31">
        <f>SUM(G26:G30)</f>
        <v>20.408000000000001</v>
      </c>
      <c r="H31">
        <f>SUM(H26:H30)</f>
        <v>38.048000000000002</v>
      </c>
    </row>
    <row r="32" spans="1:11" x14ac:dyDescent="0.4">
      <c r="G32">
        <f>G15+G24+G31</f>
        <v>32.734000000000002</v>
      </c>
      <c r="H32">
        <f>H15+H24+H31</f>
        <v>154.68799999999999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zoomScaleNormal="100" workbookViewId="0">
      <selection activeCell="A8" sqref="A8:H16"/>
    </sheetView>
  </sheetViews>
  <sheetFormatPr defaultRowHeight="12.3" x14ac:dyDescent="0.4"/>
  <cols>
    <col min="1" max="3" width="11.33203125"/>
    <col min="4" max="4" width="21.609375"/>
    <col min="5" max="9" width="11.33203125"/>
    <col min="10" max="10" width="15.27734375"/>
    <col min="11" max="1025" width="11.33203125"/>
  </cols>
  <sheetData>
    <row r="1" spans="1:11" x14ac:dyDescent="0.4">
      <c r="A1" t="s">
        <v>0</v>
      </c>
    </row>
    <row r="2" spans="1:11" x14ac:dyDescent="0.4">
      <c r="A2" t="s">
        <v>57</v>
      </c>
      <c r="B2" t="s">
        <v>2</v>
      </c>
      <c r="C2" t="s">
        <v>3</v>
      </c>
      <c r="D2" t="s">
        <v>4</v>
      </c>
    </row>
    <row r="3" spans="1:11" x14ac:dyDescent="0.4">
      <c r="A3" t="s">
        <v>5</v>
      </c>
      <c r="B3">
        <v>1</v>
      </c>
      <c r="C3" t="s">
        <v>14</v>
      </c>
      <c r="D3" t="s">
        <v>15</v>
      </c>
      <c r="E3" t="s">
        <v>16</v>
      </c>
      <c r="F3">
        <v>4.8000000000000001E-2</v>
      </c>
      <c r="G3">
        <f t="shared" ref="G3:G17" si="0">F3*B3</f>
        <v>4.8000000000000001E-2</v>
      </c>
      <c r="H3">
        <f>F3*20</f>
        <v>0.96</v>
      </c>
    </row>
    <row r="4" spans="1:11" x14ac:dyDescent="0.4">
      <c r="B4">
        <v>2</v>
      </c>
      <c r="C4" t="s">
        <v>6</v>
      </c>
      <c r="D4" t="s">
        <v>7</v>
      </c>
      <c r="E4" t="s">
        <v>8</v>
      </c>
      <c r="F4">
        <v>0.627</v>
      </c>
      <c r="G4">
        <f t="shared" si="0"/>
        <v>1.254</v>
      </c>
      <c r="H4">
        <f>F4*B4*6</f>
        <v>7.524</v>
      </c>
      <c r="J4" t="s">
        <v>9</v>
      </c>
      <c r="K4" t="s">
        <v>10</v>
      </c>
    </row>
    <row r="5" spans="1:11" x14ac:dyDescent="0.4">
      <c r="B5">
        <v>2</v>
      </c>
      <c r="C5" t="s">
        <v>17</v>
      </c>
      <c r="D5" t="s">
        <v>18</v>
      </c>
      <c r="E5" t="s">
        <v>13</v>
      </c>
      <c r="F5">
        <v>0.33100000000000002</v>
      </c>
      <c r="G5">
        <f t="shared" si="0"/>
        <v>0.66200000000000003</v>
      </c>
      <c r="H5">
        <f>F5*10</f>
        <v>3.31</v>
      </c>
    </row>
    <row r="6" spans="1:11" x14ac:dyDescent="0.4">
      <c r="B6">
        <v>2</v>
      </c>
      <c r="C6" t="s">
        <v>58</v>
      </c>
      <c r="D6" t="s">
        <v>59</v>
      </c>
      <c r="E6" t="s">
        <v>60</v>
      </c>
      <c r="F6">
        <v>0.66300000000000003</v>
      </c>
      <c r="G6">
        <f t="shared" si="0"/>
        <v>1.3260000000000001</v>
      </c>
      <c r="H6">
        <f>F6*10</f>
        <v>6.6300000000000008</v>
      </c>
    </row>
    <row r="7" spans="1:11" x14ac:dyDescent="0.4">
      <c r="A7" t="s">
        <v>21</v>
      </c>
      <c r="B7">
        <v>1</v>
      </c>
      <c r="D7" t="s">
        <v>22</v>
      </c>
      <c r="F7">
        <v>1.9E-2</v>
      </c>
      <c r="G7">
        <f t="shared" si="0"/>
        <v>1.9E-2</v>
      </c>
      <c r="H7">
        <f t="shared" ref="H7:H16" si="1">F7*100</f>
        <v>1.9</v>
      </c>
    </row>
    <row r="8" spans="1:11" x14ac:dyDescent="0.4">
      <c r="A8" t="s">
        <v>23</v>
      </c>
      <c r="B8">
        <v>3</v>
      </c>
      <c r="C8" t="s">
        <v>24</v>
      </c>
      <c r="D8" t="s">
        <v>25</v>
      </c>
      <c r="F8">
        <v>1.9E-2</v>
      </c>
      <c r="G8">
        <f t="shared" si="0"/>
        <v>5.6999999999999995E-2</v>
      </c>
      <c r="H8">
        <f t="shared" si="1"/>
        <v>1.9</v>
      </c>
    </row>
    <row r="9" spans="1:11" x14ac:dyDescent="0.4">
      <c r="B9">
        <v>2</v>
      </c>
      <c r="C9" t="s">
        <v>28</v>
      </c>
      <c r="D9" t="s">
        <v>29</v>
      </c>
      <c r="F9">
        <v>1.9E-2</v>
      </c>
      <c r="G9">
        <f t="shared" si="0"/>
        <v>3.7999999999999999E-2</v>
      </c>
      <c r="H9">
        <f t="shared" si="1"/>
        <v>1.9</v>
      </c>
    </row>
    <row r="10" spans="1:11" x14ac:dyDescent="0.4">
      <c r="B10">
        <v>1</v>
      </c>
      <c r="C10" t="s">
        <v>61</v>
      </c>
      <c r="D10" t="s">
        <v>62</v>
      </c>
      <c r="F10">
        <v>1.9E-2</v>
      </c>
      <c r="G10">
        <f t="shared" si="0"/>
        <v>1.9E-2</v>
      </c>
      <c r="H10">
        <f t="shared" si="1"/>
        <v>1.9</v>
      </c>
    </row>
    <row r="11" spans="1:11" x14ac:dyDescent="0.4">
      <c r="B11">
        <v>1</v>
      </c>
      <c r="C11" t="s">
        <v>63</v>
      </c>
      <c r="D11" t="s">
        <v>64</v>
      </c>
      <c r="F11">
        <v>1.9E-2</v>
      </c>
      <c r="G11">
        <f t="shared" si="0"/>
        <v>1.9E-2</v>
      </c>
      <c r="H11">
        <f t="shared" si="1"/>
        <v>1.9</v>
      </c>
    </row>
    <row r="12" spans="1:11" x14ac:dyDescent="0.4">
      <c r="B12">
        <v>2</v>
      </c>
      <c r="C12" t="s">
        <v>30</v>
      </c>
      <c r="D12" t="s">
        <v>31</v>
      </c>
      <c r="F12">
        <v>1.9E-2</v>
      </c>
      <c r="G12">
        <f t="shared" si="0"/>
        <v>3.7999999999999999E-2</v>
      </c>
      <c r="H12">
        <f t="shared" si="1"/>
        <v>1.9</v>
      </c>
    </row>
    <row r="13" spans="1:11" x14ac:dyDescent="0.4">
      <c r="B13">
        <v>2</v>
      </c>
      <c r="C13" t="s">
        <v>65</v>
      </c>
      <c r="D13" t="s">
        <v>66</v>
      </c>
      <c r="F13">
        <v>1.9E-2</v>
      </c>
      <c r="G13">
        <f t="shared" si="0"/>
        <v>3.7999999999999999E-2</v>
      </c>
      <c r="H13">
        <f t="shared" si="1"/>
        <v>1.9</v>
      </c>
    </row>
    <row r="14" spans="1:11" x14ac:dyDescent="0.4">
      <c r="B14">
        <v>2</v>
      </c>
      <c r="C14" t="s">
        <v>32</v>
      </c>
      <c r="D14" t="s">
        <v>33</v>
      </c>
      <c r="F14">
        <v>1.9E-2</v>
      </c>
      <c r="G14">
        <f t="shared" si="0"/>
        <v>3.7999999999999999E-2</v>
      </c>
      <c r="H14">
        <f t="shared" si="1"/>
        <v>1.9</v>
      </c>
    </row>
    <row r="15" spans="1:11" x14ac:dyDescent="0.4">
      <c r="B15">
        <v>2</v>
      </c>
      <c r="C15" t="s">
        <v>67</v>
      </c>
      <c r="D15" t="s">
        <v>68</v>
      </c>
      <c r="F15">
        <v>8.9999999999999993E-3</v>
      </c>
      <c r="G15">
        <f t="shared" si="0"/>
        <v>1.7999999999999999E-2</v>
      </c>
      <c r="H15">
        <f t="shared" si="1"/>
        <v>0.89999999999999991</v>
      </c>
    </row>
    <row r="16" spans="1:11" x14ac:dyDescent="0.4">
      <c r="B16">
        <v>2</v>
      </c>
      <c r="C16" t="s">
        <v>69</v>
      </c>
      <c r="D16" t="s">
        <v>35</v>
      </c>
      <c r="F16">
        <v>8.9999999999999993E-3</v>
      </c>
      <c r="G16">
        <f t="shared" si="0"/>
        <v>1.7999999999999999E-2</v>
      </c>
      <c r="H16">
        <f t="shared" si="1"/>
        <v>0.89999999999999991</v>
      </c>
    </row>
    <row r="17" spans="1:8" x14ac:dyDescent="0.4">
      <c r="A17" t="s">
        <v>70</v>
      </c>
      <c r="B17">
        <v>1</v>
      </c>
      <c r="C17" t="s">
        <v>71</v>
      </c>
      <c r="D17" t="s">
        <v>72</v>
      </c>
      <c r="F17">
        <v>1.27</v>
      </c>
      <c r="G17">
        <f t="shared" si="0"/>
        <v>1.27</v>
      </c>
      <c r="H17">
        <f>F17*10</f>
        <v>12.7</v>
      </c>
    </row>
    <row r="19" spans="1:8" x14ac:dyDescent="0.4">
      <c r="A19" t="s">
        <v>36</v>
      </c>
      <c r="B19" t="s">
        <v>2</v>
      </c>
      <c r="C19" t="s">
        <v>3</v>
      </c>
      <c r="D19" t="s">
        <v>4</v>
      </c>
    </row>
    <row r="20" spans="1:8" x14ac:dyDescent="0.4">
      <c r="A20" t="s">
        <v>5</v>
      </c>
      <c r="B20">
        <v>2</v>
      </c>
      <c r="C20" t="s">
        <v>14</v>
      </c>
      <c r="D20" t="s">
        <v>15</v>
      </c>
      <c r="E20" t="s">
        <v>16</v>
      </c>
      <c r="F20">
        <v>4.8000000000000001E-2</v>
      </c>
      <c r="G20">
        <f t="shared" ref="G20:G29" si="2">F20*B20</f>
        <v>9.6000000000000002E-2</v>
      </c>
      <c r="H20">
        <f>F20*20</f>
        <v>0.96</v>
      </c>
    </row>
    <row r="21" spans="1:8" x14ac:dyDescent="0.4">
      <c r="B21">
        <v>1</v>
      </c>
      <c r="C21" t="s">
        <v>73</v>
      </c>
      <c r="D21" t="s">
        <v>74</v>
      </c>
      <c r="E21" t="s">
        <v>60</v>
      </c>
      <c r="F21">
        <v>0.45</v>
      </c>
      <c r="G21">
        <f t="shared" si="2"/>
        <v>0.45</v>
      </c>
      <c r="H21">
        <f>F21*10</f>
        <v>4.5</v>
      </c>
    </row>
    <row r="22" spans="1:8" x14ac:dyDescent="0.4">
      <c r="B22">
        <v>1</v>
      </c>
      <c r="C22" t="s">
        <v>6</v>
      </c>
      <c r="D22" t="s">
        <v>7</v>
      </c>
      <c r="E22" t="s">
        <v>8</v>
      </c>
      <c r="F22">
        <v>0.627</v>
      </c>
      <c r="G22">
        <f t="shared" si="2"/>
        <v>0.627</v>
      </c>
      <c r="H22">
        <f>F22*B22*6</f>
        <v>3.762</v>
      </c>
    </row>
    <row r="23" spans="1:8" x14ac:dyDescent="0.4">
      <c r="B23">
        <v>2</v>
      </c>
      <c r="C23" t="s">
        <v>58</v>
      </c>
      <c r="D23" t="s">
        <v>75</v>
      </c>
      <c r="E23" t="s">
        <v>76</v>
      </c>
      <c r="F23">
        <v>0.46100000000000002</v>
      </c>
      <c r="G23">
        <f t="shared" si="2"/>
        <v>0.92200000000000004</v>
      </c>
      <c r="H23">
        <f>F23*10</f>
        <v>4.6100000000000003</v>
      </c>
    </row>
    <row r="24" spans="1:8" x14ac:dyDescent="0.4">
      <c r="A24" t="s">
        <v>23</v>
      </c>
      <c r="B24">
        <v>1</v>
      </c>
      <c r="C24" t="s">
        <v>24</v>
      </c>
      <c r="D24" t="s">
        <v>25</v>
      </c>
      <c r="F24">
        <v>1.9E-2</v>
      </c>
      <c r="G24">
        <f t="shared" si="2"/>
        <v>1.9E-2</v>
      </c>
      <c r="H24">
        <f>F24*100</f>
        <v>1.9</v>
      </c>
    </row>
    <row r="25" spans="1:8" x14ac:dyDescent="0.4">
      <c r="B25">
        <v>3</v>
      </c>
      <c r="C25" t="s">
        <v>42</v>
      </c>
      <c r="D25" t="s">
        <v>43</v>
      </c>
      <c r="F25">
        <v>1.2E-2</v>
      </c>
      <c r="G25">
        <f t="shared" si="2"/>
        <v>3.6000000000000004E-2</v>
      </c>
      <c r="H25">
        <f>F25*100</f>
        <v>1.2</v>
      </c>
    </row>
    <row r="26" spans="1:8" x14ac:dyDescent="0.4">
      <c r="A26" s="1"/>
      <c r="B26">
        <v>2</v>
      </c>
      <c r="C26" t="s">
        <v>77</v>
      </c>
      <c r="D26" t="s">
        <v>78</v>
      </c>
      <c r="F26">
        <v>1.2E-2</v>
      </c>
      <c r="G26">
        <f t="shared" si="2"/>
        <v>2.4E-2</v>
      </c>
      <c r="H26">
        <f>F26*100</f>
        <v>1.2</v>
      </c>
    </row>
    <row r="27" spans="1:8" x14ac:dyDescent="0.4">
      <c r="A27" s="1"/>
      <c r="B27">
        <v>2</v>
      </c>
      <c r="C27" t="s">
        <v>30</v>
      </c>
      <c r="D27" t="s">
        <v>31</v>
      </c>
      <c r="F27">
        <v>1.9E-2</v>
      </c>
      <c r="G27">
        <f t="shared" si="2"/>
        <v>3.7999999999999999E-2</v>
      </c>
      <c r="H27">
        <f>F27*100</f>
        <v>1.9</v>
      </c>
    </row>
    <row r="28" spans="1:8" x14ac:dyDescent="0.4">
      <c r="A28" s="1"/>
      <c r="B28">
        <v>1</v>
      </c>
      <c r="C28" t="s">
        <v>32</v>
      </c>
      <c r="D28" t="s">
        <v>33</v>
      </c>
      <c r="F28">
        <v>1.9E-2</v>
      </c>
      <c r="G28">
        <f t="shared" si="2"/>
        <v>1.9E-2</v>
      </c>
      <c r="H28">
        <f>F28*100</f>
        <v>1.9</v>
      </c>
    </row>
    <row r="29" spans="1:8" x14ac:dyDescent="0.4">
      <c r="A29" t="s">
        <v>70</v>
      </c>
      <c r="B29">
        <v>1</v>
      </c>
      <c r="C29" t="s">
        <v>71</v>
      </c>
      <c r="D29" t="s">
        <v>72</v>
      </c>
      <c r="F29">
        <v>1.27</v>
      </c>
      <c r="G29">
        <f t="shared" si="2"/>
        <v>1.27</v>
      </c>
      <c r="H29">
        <f>F29*0</f>
        <v>0</v>
      </c>
    </row>
    <row r="31" spans="1:8" x14ac:dyDescent="0.4">
      <c r="A31" t="s">
        <v>79</v>
      </c>
      <c r="B31" t="s">
        <v>2</v>
      </c>
      <c r="C31" t="s">
        <v>3</v>
      </c>
      <c r="D31" t="s">
        <v>4</v>
      </c>
    </row>
    <row r="32" spans="1:8" x14ac:dyDescent="0.4">
      <c r="A32" t="s">
        <v>5</v>
      </c>
      <c r="B32">
        <v>1</v>
      </c>
      <c r="C32" t="s">
        <v>80</v>
      </c>
      <c r="D32" s="2" t="s">
        <v>81</v>
      </c>
      <c r="F32">
        <v>0.222</v>
      </c>
      <c r="G32">
        <f>F32*B32</f>
        <v>0.222</v>
      </c>
      <c r="H32">
        <f>F32*10</f>
        <v>2.2200000000000002</v>
      </c>
    </row>
    <row r="33" spans="1:8" x14ac:dyDescent="0.4">
      <c r="B33">
        <v>1</v>
      </c>
      <c r="C33" t="s">
        <v>82</v>
      </c>
      <c r="D33" t="s">
        <v>83</v>
      </c>
      <c r="F33">
        <v>0.35</v>
      </c>
      <c r="G33">
        <f>F33*B33</f>
        <v>0.35</v>
      </c>
      <c r="H33">
        <f>F33*10</f>
        <v>3.5</v>
      </c>
    </row>
    <row r="34" spans="1:8" x14ac:dyDescent="0.4">
      <c r="A34" t="s">
        <v>23</v>
      </c>
      <c r="B34">
        <v>2</v>
      </c>
      <c r="C34" t="s">
        <v>84</v>
      </c>
      <c r="D34" t="s">
        <v>85</v>
      </c>
      <c r="F34">
        <v>1.9E-2</v>
      </c>
      <c r="G34">
        <f>F34*B34</f>
        <v>3.7999999999999999E-2</v>
      </c>
      <c r="H34">
        <f>F34*100</f>
        <v>1.9</v>
      </c>
    </row>
    <row r="35" spans="1:8" x14ac:dyDescent="0.4">
      <c r="B35">
        <v>1</v>
      </c>
      <c r="C35" t="s">
        <v>32</v>
      </c>
      <c r="D35" t="s">
        <v>33</v>
      </c>
      <c r="F35">
        <v>1.9E-2</v>
      </c>
      <c r="G35">
        <f>F35*B35</f>
        <v>1.9E-2</v>
      </c>
      <c r="H35">
        <f>F35*100</f>
        <v>1.9</v>
      </c>
    </row>
    <row r="37" spans="1:8" x14ac:dyDescent="0.4">
      <c r="A37" t="s">
        <v>46</v>
      </c>
      <c r="B37" t="s">
        <v>2</v>
      </c>
      <c r="C37" t="s">
        <v>3</v>
      </c>
      <c r="D37" t="s">
        <v>4</v>
      </c>
    </row>
    <row r="38" spans="1:8" x14ac:dyDescent="0.4">
      <c r="A38" t="s">
        <v>47</v>
      </c>
      <c r="B38">
        <v>3</v>
      </c>
      <c r="D38" t="s">
        <v>48</v>
      </c>
      <c r="F38">
        <v>0.61599999999999999</v>
      </c>
      <c r="G38">
        <f>F38*B38</f>
        <v>1.8479999999999999</v>
      </c>
      <c r="H38">
        <f>F38*6*B38</f>
        <v>11.087999999999999</v>
      </c>
    </row>
    <row r="39" spans="1:8" x14ac:dyDescent="0.4">
      <c r="A39" t="s">
        <v>49</v>
      </c>
      <c r="B39">
        <v>1</v>
      </c>
      <c r="D39" t="s">
        <v>50</v>
      </c>
      <c r="F39">
        <v>1.49</v>
      </c>
      <c r="G39">
        <f>F39*B39</f>
        <v>1.49</v>
      </c>
      <c r="H39">
        <f>F39*6*B39</f>
        <v>8.94</v>
      </c>
    </row>
    <row r="40" spans="1:8" x14ac:dyDescent="0.4">
      <c r="A40" s="1" t="s">
        <v>51</v>
      </c>
      <c r="B40">
        <v>1</v>
      </c>
      <c r="D40" t="s">
        <v>52</v>
      </c>
      <c r="F40">
        <v>4.6900000000000004</v>
      </c>
      <c r="G40">
        <v>4.6900000000000004</v>
      </c>
      <c r="H40">
        <f>F40*2*B40</f>
        <v>9.3800000000000008</v>
      </c>
    </row>
    <row r="41" spans="1:8" x14ac:dyDescent="0.4">
      <c r="A41" s="1" t="s">
        <v>53</v>
      </c>
      <c r="B41">
        <v>2</v>
      </c>
      <c r="D41" t="s">
        <v>54</v>
      </c>
      <c r="F41">
        <v>2.1</v>
      </c>
      <c r="G41">
        <v>5.69</v>
      </c>
      <c r="H41">
        <v>5.69</v>
      </c>
    </row>
    <row r="42" spans="1:8" x14ac:dyDescent="0.4">
      <c r="A42" s="1" t="s">
        <v>55</v>
      </c>
      <c r="B42">
        <v>1</v>
      </c>
      <c r="D42" t="s">
        <v>56</v>
      </c>
      <c r="F42">
        <v>0.11799999999999999</v>
      </c>
      <c r="G42">
        <v>6.69</v>
      </c>
      <c r="H42">
        <f>F42*25</f>
        <v>2.9499999999999997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selection activeCell="A3" sqref="A3:I4"/>
    </sheetView>
  </sheetViews>
  <sheetFormatPr defaultRowHeight="12.3" x14ac:dyDescent="0.4"/>
  <cols>
    <col min="1" max="2" width="11.5"/>
    <col min="3" max="3" width="11.5" style="3"/>
    <col min="4" max="4" width="18.5" style="4"/>
    <col min="5" max="1025" width="11.5"/>
  </cols>
  <sheetData>
    <row r="1" spans="1:8" x14ac:dyDescent="0.4">
      <c r="A1" t="s">
        <v>0</v>
      </c>
    </row>
    <row r="2" spans="1:8" x14ac:dyDescent="0.4">
      <c r="A2" t="s">
        <v>86</v>
      </c>
      <c r="B2" t="s">
        <v>2</v>
      </c>
      <c r="C2" s="5" t="s">
        <v>3</v>
      </c>
      <c r="D2" s="6" t="s">
        <v>4</v>
      </c>
      <c r="G2" t="s">
        <v>87</v>
      </c>
      <c r="H2" t="s">
        <v>88</v>
      </c>
    </row>
    <row r="3" spans="1:8" x14ac:dyDescent="0.4">
      <c r="A3" t="s">
        <v>89</v>
      </c>
      <c r="B3">
        <v>2</v>
      </c>
      <c r="D3" s="4" t="s">
        <v>90</v>
      </c>
      <c r="F3">
        <v>4</v>
      </c>
      <c r="G3">
        <v>5.71</v>
      </c>
      <c r="H3">
        <f>F3*G3</f>
        <v>22.84</v>
      </c>
    </row>
    <row r="4" spans="1:8" x14ac:dyDescent="0.4">
      <c r="A4" t="s">
        <v>91</v>
      </c>
      <c r="B4">
        <v>1</v>
      </c>
      <c r="D4" s="4" t="s">
        <v>92</v>
      </c>
      <c r="F4">
        <v>2</v>
      </c>
      <c r="G4">
        <v>2.83</v>
      </c>
      <c r="H4">
        <f>F4*G4</f>
        <v>5.66</v>
      </c>
    </row>
    <row r="6" spans="1:8" x14ac:dyDescent="0.4">
      <c r="A6" t="s">
        <v>93</v>
      </c>
    </row>
    <row r="7" spans="1:8" x14ac:dyDescent="0.4">
      <c r="A7" t="s">
        <v>94</v>
      </c>
    </row>
    <row r="9" spans="1:8" x14ac:dyDescent="0.4">
      <c r="A9" t="s">
        <v>36</v>
      </c>
    </row>
    <row r="10" spans="1:8" x14ac:dyDescent="0.4">
      <c r="A10" t="s">
        <v>95</v>
      </c>
      <c r="B10">
        <v>1</v>
      </c>
      <c r="C10" s="3" t="s">
        <v>6</v>
      </c>
      <c r="D10" t="s">
        <v>7</v>
      </c>
      <c r="E10" s="4" t="s">
        <v>96</v>
      </c>
      <c r="F10">
        <f t="shared" ref="F10:F31" si="0">B10*2</f>
        <v>2</v>
      </c>
      <c r="G10">
        <v>0.627</v>
      </c>
      <c r="H10">
        <f t="shared" ref="H10:H31" si="1">F10*G10</f>
        <v>1.254</v>
      </c>
    </row>
    <row r="11" spans="1:8" x14ac:dyDescent="0.4">
      <c r="A11" t="s">
        <v>97</v>
      </c>
      <c r="B11">
        <v>2</v>
      </c>
      <c r="C11" s="3" t="s">
        <v>17</v>
      </c>
      <c r="D11" t="s">
        <v>18</v>
      </c>
      <c r="E11" s="4" t="s">
        <v>96</v>
      </c>
      <c r="F11">
        <f t="shared" si="0"/>
        <v>4</v>
      </c>
      <c r="G11">
        <v>0.33100000000000002</v>
      </c>
      <c r="H11">
        <f t="shared" si="1"/>
        <v>1.3240000000000001</v>
      </c>
    </row>
    <row r="12" spans="1:8" x14ac:dyDescent="0.4">
      <c r="A12" t="s">
        <v>98</v>
      </c>
      <c r="B12">
        <v>1</v>
      </c>
      <c r="C12" s="3" t="s">
        <v>80</v>
      </c>
      <c r="D12" t="s">
        <v>74</v>
      </c>
      <c r="E12" s="4" t="s">
        <v>96</v>
      </c>
      <c r="F12">
        <f t="shared" si="0"/>
        <v>2</v>
      </c>
      <c r="G12">
        <v>0.79100000000000004</v>
      </c>
      <c r="H12">
        <f t="shared" si="1"/>
        <v>1.5820000000000001</v>
      </c>
    </row>
    <row r="13" spans="1:8" x14ac:dyDescent="0.4">
      <c r="A13" t="s">
        <v>99</v>
      </c>
      <c r="B13">
        <v>1</v>
      </c>
      <c r="C13" s="3" t="s">
        <v>100</v>
      </c>
      <c r="D13" t="s">
        <v>101</v>
      </c>
      <c r="E13" s="4" t="s">
        <v>102</v>
      </c>
      <c r="F13">
        <f t="shared" si="0"/>
        <v>2</v>
      </c>
      <c r="G13">
        <v>0.71</v>
      </c>
      <c r="H13">
        <f t="shared" si="1"/>
        <v>1.42</v>
      </c>
    </row>
    <row r="14" spans="1:8" x14ac:dyDescent="0.4">
      <c r="A14" t="s">
        <v>103</v>
      </c>
      <c r="B14">
        <v>1</v>
      </c>
      <c r="C14" s="3" t="s">
        <v>58</v>
      </c>
      <c r="D14" t="s">
        <v>104</v>
      </c>
      <c r="E14" s="4" t="s">
        <v>96</v>
      </c>
      <c r="F14">
        <f t="shared" si="0"/>
        <v>2</v>
      </c>
      <c r="G14">
        <v>0.54900000000000004</v>
      </c>
      <c r="H14">
        <f t="shared" si="1"/>
        <v>1.0980000000000001</v>
      </c>
    </row>
    <row r="15" spans="1:8" x14ac:dyDescent="0.4">
      <c r="A15" t="s">
        <v>105</v>
      </c>
      <c r="B15">
        <v>2</v>
      </c>
      <c r="C15" s="3" t="s">
        <v>11</v>
      </c>
      <c r="D15" t="s">
        <v>12</v>
      </c>
      <c r="E15" s="4" t="s">
        <v>106</v>
      </c>
      <c r="F15">
        <f t="shared" si="0"/>
        <v>4</v>
      </c>
      <c r="G15">
        <v>0.65700000000000003</v>
      </c>
      <c r="H15">
        <f t="shared" si="1"/>
        <v>2.6280000000000001</v>
      </c>
    </row>
    <row r="16" spans="1:8" x14ac:dyDescent="0.4">
      <c r="A16" t="s">
        <v>107</v>
      </c>
      <c r="B16">
        <v>1</v>
      </c>
      <c r="C16" s="3" t="s">
        <v>108</v>
      </c>
      <c r="D16" t="s">
        <v>109</v>
      </c>
      <c r="E16" s="4" t="s">
        <v>102</v>
      </c>
      <c r="F16">
        <f t="shared" si="0"/>
        <v>2</v>
      </c>
      <c r="G16">
        <v>0.13400000000000001</v>
      </c>
      <c r="H16">
        <f t="shared" si="1"/>
        <v>0.26800000000000002</v>
      </c>
    </row>
    <row r="17" spans="1:8" x14ac:dyDescent="0.4">
      <c r="A17" t="s">
        <v>110</v>
      </c>
      <c r="B17">
        <v>2</v>
      </c>
      <c r="C17" s="3" t="s">
        <v>111</v>
      </c>
      <c r="D17" t="s">
        <v>15</v>
      </c>
      <c r="E17" s="4" t="s">
        <v>106</v>
      </c>
      <c r="F17">
        <f t="shared" si="0"/>
        <v>4</v>
      </c>
      <c r="G17">
        <v>4.8000000000000001E-2</v>
      </c>
      <c r="H17">
        <f t="shared" si="1"/>
        <v>0.192</v>
      </c>
    </row>
    <row r="18" spans="1:8" x14ac:dyDescent="0.4">
      <c r="A18" t="s">
        <v>112</v>
      </c>
      <c r="B18">
        <v>1</v>
      </c>
      <c r="C18" s="3" t="s">
        <v>113</v>
      </c>
      <c r="D18" t="s">
        <v>114</v>
      </c>
      <c r="E18" s="4" t="s">
        <v>106</v>
      </c>
      <c r="F18">
        <f t="shared" si="0"/>
        <v>2</v>
      </c>
      <c r="G18">
        <v>1.1499999999999999</v>
      </c>
      <c r="H18">
        <f t="shared" si="1"/>
        <v>2.2999999999999998</v>
      </c>
    </row>
    <row r="19" spans="1:8" x14ac:dyDescent="0.4">
      <c r="A19" t="s">
        <v>21</v>
      </c>
      <c r="B19">
        <v>1</v>
      </c>
      <c r="D19" t="s">
        <v>22</v>
      </c>
      <c r="F19">
        <f t="shared" si="0"/>
        <v>2</v>
      </c>
      <c r="G19">
        <v>0.253</v>
      </c>
      <c r="H19">
        <f t="shared" si="1"/>
        <v>0.50600000000000001</v>
      </c>
    </row>
    <row r="20" spans="1:8" x14ac:dyDescent="0.4">
      <c r="A20" t="s">
        <v>115</v>
      </c>
      <c r="B20">
        <v>1</v>
      </c>
      <c r="D20" t="s">
        <v>116</v>
      </c>
      <c r="F20">
        <f t="shared" si="0"/>
        <v>2</v>
      </c>
      <c r="H20">
        <f t="shared" si="1"/>
        <v>0</v>
      </c>
    </row>
    <row r="21" spans="1:8" x14ac:dyDescent="0.4">
      <c r="A21" t="s">
        <v>117</v>
      </c>
      <c r="B21">
        <v>1</v>
      </c>
      <c r="C21" s="3" t="s">
        <v>118</v>
      </c>
      <c r="F21">
        <f t="shared" si="0"/>
        <v>2</v>
      </c>
      <c r="G21">
        <v>1.9E-2</v>
      </c>
      <c r="H21">
        <f t="shared" si="1"/>
        <v>3.7999999999999999E-2</v>
      </c>
    </row>
    <row r="22" spans="1:8" x14ac:dyDescent="0.4">
      <c r="A22" t="s">
        <v>119</v>
      </c>
      <c r="B22">
        <v>1</v>
      </c>
      <c r="C22" s="3" t="s">
        <v>34</v>
      </c>
      <c r="F22">
        <f t="shared" si="0"/>
        <v>2</v>
      </c>
      <c r="G22">
        <v>1.9E-2</v>
      </c>
      <c r="H22">
        <f t="shared" si="1"/>
        <v>3.7999999999999999E-2</v>
      </c>
    </row>
    <row r="23" spans="1:8" x14ac:dyDescent="0.4">
      <c r="A23" t="s">
        <v>120</v>
      </c>
      <c r="B23">
        <v>5</v>
      </c>
      <c r="C23" s="3" t="s">
        <v>30</v>
      </c>
      <c r="F23">
        <f t="shared" si="0"/>
        <v>10</v>
      </c>
      <c r="G23">
        <v>1.9E-2</v>
      </c>
      <c r="H23">
        <f t="shared" si="1"/>
        <v>0.19</v>
      </c>
    </row>
    <row r="24" spans="1:8" x14ac:dyDescent="0.4">
      <c r="A24" t="s">
        <v>121</v>
      </c>
      <c r="B24">
        <v>2</v>
      </c>
      <c r="C24" s="3">
        <v>100</v>
      </c>
      <c r="F24">
        <f t="shared" si="0"/>
        <v>4</v>
      </c>
      <c r="G24">
        <v>1.9E-2</v>
      </c>
      <c r="H24">
        <f t="shared" si="1"/>
        <v>7.5999999999999998E-2</v>
      </c>
    </row>
    <row r="25" spans="1:8" x14ac:dyDescent="0.4">
      <c r="A25" t="s">
        <v>122</v>
      </c>
      <c r="B25">
        <v>2</v>
      </c>
      <c r="C25" s="3" t="s">
        <v>123</v>
      </c>
      <c r="F25">
        <f t="shared" si="0"/>
        <v>4</v>
      </c>
      <c r="G25">
        <v>1.9E-2</v>
      </c>
      <c r="H25">
        <f t="shared" si="1"/>
        <v>7.5999999999999998E-2</v>
      </c>
    </row>
    <row r="26" spans="1:8" x14ac:dyDescent="0.4">
      <c r="A26" t="s">
        <v>124</v>
      </c>
      <c r="B26">
        <v>2</v>
      </c>
      <c r="C26" s="3" t="s">
        <v>125</v>
      </c>
      <c r="F26">
        <f t="shared" si="0"/>
        <v>4</v>
      </c>
      <c r="G26">
        <v>1.9E-2</v>
      </c>
      <c r="H26">
        <f t="shared" si="1"/>
        <v>7.5999999999999998E-2</v>
      </c>
    </row>
    <row r="27" spans="1:8" x14ac:dyDescent="0.4">
      <c r="A27" t="s">
        <v>126</v>
      </c>
      <c r="B27">
        <v>1</v>
      </c>
      <c r="C27" s="3" t="s">
        <v>32</v>
      </c>
      <c r="F27">
        <f t="shared" si="0"/>
        <v>2</v>
      </c>
      <c r="G27">
        <v>1.9E-2</v>
      </c>
      <c r="H27">
        <f t="shared" si="1"/>
        <v>3.7999999999999999E-2</v>
      </c>
    </row>
    <row r="28" spans="1:8" x14ac:dyDescent="0.4">
      <c r="A28" t="s">
        <v>127</v>
      </c>
      <c r="B28">
        <v>1</v>
      </c>
      <c r="C28" s="3" t="s">
        <v>28</v>
      </c>
      <c r="F28">
        <f t="shared" si="0"/>
        <v>2</v>
      </c>
      <c r="G28">
        <v>1.9E-2</v>
      </c>
      <c r="H28">
        <f t="shared" si="1"/>
        <v>3.7999999999999999E-2</v>
      </c>
    </row>
    <row r="29" spans="1:8" x14ac:dyDescent="0.4">
      <c r="A29" t="s">
        <v>128</v>
      </c>
      <c r="B29">
        <v>1</v>
      </c>
      <c r="C29" s="3" t="s">
        <v>24</v>
      </c>
      <c r="F29">
        <f t="shared" si="0"/>
        <v>2</v>
      </c>
      <c r="G29">
        <v>1.9E-2</v>
      </c>
      <c r="H29">
        <f t="shared" si="1"/>
        <v>3.7999999999999999E-2</v>
      </c>
    </row>
    <row r="30" spans="1:8" x14ac:dyDescent="0.4">
      <c r="A30" t="s">
        <v>129</v>
      </c>
      <c r="B30">
        <v>1</v>
      </c>
      <c r="D30" s="4" t="s">
        <v>71</v>
      </c>
      <c r="F30">
        <f t="shared" si="0"/>
        <v>2</v>
      </c>
      <c r="G30">
        <v>1.27</v>
      </c>
      <c r="H30">
        <f t="shared" si="1"/>
        <v>2.54</v>
      </c>
    </row>
    <row r="31" spans="1:8" x14ac:dyDescent="0.4">
      <c r="A31" t="s">
        <v>130</v>
      </c>
      <c r="B31">
        <v>1</v>
      </c>
      <c r="C31" s="3" t="s">
        <v>34</v>
      </c>
      <c r="D31" s="4" t="s">
        <v>131</v>
      </c>
      <c r="F31">
        <f t="shared" si="0"/>
        <v>2</v>
      </c>
      <c r="G31">
        <v>2.16</v>
      </c>
      <c r="H31">
        <f t="shared" si="1"/>
        <v>4.32</v>
      </c>
    </row>
    <row r="33" spans="1:8" x14ac:dyDescent="0.4">
      <c r="A33" t="s">
        <v>132</v>
      </c>
    </row>
    <row r="34" spans="1:8" x14ac:dyDescent="0.4">
      <c r="A34" t="s">
        <v>130</v>
      </c>
      <c r="B34">
        <v>1</v>
      </c>
      <c r="C34" s="3" t="s">
        <v>133</v>
      </c>
      <c r="D34" s="4" t="s">
        <v>134</v>
      </c>
      <c r="F34">
        <f>B34*2</f>
        <v>2</v>
      </c>
      <c r="G34">
        <v>2.16</v>
      </c>
      <c r="H34">
        <f>F34*G34</f>
        <v>4.32</v>
      </c>
    </row>
    <row r="36" spans="1:8" x14ac:dyDescent="0.4">
      <c r="A36" t="s">
        <v>47</v>
      </c>
      <c r="B36">
        <v>3</v>
      </c>
      <c r="C36"/>
      <c r="D36" t="s">
        <v>48</v>
      </c>
      <c r="F36">
        <f>B36*2</f>
        <v>6</v>
      </c>
      <c r="G36">
        <v>0.61599999999999999</v>
      </c>
      <c r="H36">
        <f>F36*G36</f>
        <v>3.6959999999999997</v>
      </c>
    </row>
    <row r="37" spans="1:8" x14ac:dyDescent="0.4">
      <c r="A37" t="s">
        <v>49</v>
      </c>
      <c r="B37">
        <v>2</v>
      </c>
      <c r="C37"/>
      <c r="D37" t="s">
        <v>50</v>
      </c>
      <c r="F37">
        <f>B37*2</f>
        <v>4</v>
      </c>
      <c r="G37">
        <v>1.49</v>
      </c>
      <c r="H37">
        <f>F37*G37</f>
        <v>5.96</v>
      </c>
    </row>
    <row r="38" spans="1:8" x14ac:dyDescent="0.4">
      <c r="H38">
        <f>SUM(H3:H37)</f>
        <v>62.515999999999984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6" workbookViewId="0">
      <selection activeCell="D17" sqref="D17"/>
    </sheetView>
  </sheetViews>
  <sheetFormatPr defaultRowHeight="12.3" x14ac:dyDescent="0.4"/>
  <cols>
    <col min="4" max="4" width="21.83203125" bestFit="1" customWidth="1"/>
  </cols>
  <sheetData>
    <row r="1" spans="1:7" x14ac:dyDescent="0.4">
      <c r="A1" t="s">
        <v>5</v>
      </c>
      <c r="B1">
        <v>3</v>
      </c>
      <c r="C1" s="3" t="s">
        <v>73</v>
      </c>
      <c r="D1" t="s">
        <v>74</v>
      </c>
      <c r="E1" s="4"/>
      <c r="F1">
        <v>0.79100000000000004</v>
      </c>
      <c r="G1">
        <f>F1*B1</f>
        <v>2.3730000000000002</v>
      </c>
    </row>
    <row r="2" spans="1:7" x14ac:dyDescent="0.4">
      <c r="B2">
        <v>8</v>
      </c>
      <c r="C2" t="s">
        <v>6</v>
      </c>
      <c r="D2" t="s">
        <v>7</v>
      </c>
      <c r="F2">
        <v>0.627</v>
      </c>
      <c r="G2">
        <f>F2*B2</f>
        <v>5.016</v>
      </c>
    </row>
    <row r="3" spans="1:7" x14ac:dyDescent="0.4">
      <c r="B3">
        <v>1</v>
      </c>
      <c r="C3" t="s">
        <v>39</v>
      </c>
      <c r="D3" t="s">
        <v>40</v>
      </c>
      <c r="F3">
        <v>0.97799999999999998</v>
      </c>
      <c r="G3">
        <f>F3*B3</f>
        <v>0.97799999999999998</v>
      </c>
    </row>
    <row r="4" spans="1:7" x14ac:dyDescent="0.4">
      <c r="B4">
        <v>1</v>
      </c>
      <c r="C4" s="3" t="s">
        <v>100</v>
      </c>
      <c r="D4" t="s">
        <v>101</v>
      </c>
      <c r="E4" s="4"/>
      <c r="F4">
        <v>0.71</v>
      </c>
      <c r="G4">
        <f>F4*B4</f>
        <v>0.71</v>
      </c>
    </row>
    <row r="5" spans="1:7" x14ac:dyDescent="0.4">
      <c r="B5">
        <v>5</v>
      </c>
      <c r="C5" t="s">
        <v>58</v>
      </c>
      <c r="D5" t="s">
        <v>104</v>
      </c>
      <c r="E5" s="4"/>
      <c r="F5">
        <v>0.55000000000000004</v>
      </c>
      <c r="G5">
        <f>F5*B5</f>
        <v>2.75</v>
      </c>
    </row>
    <row r="6" spans="1:7" x14ac:dyDescent="0.4">
      <c r="B6">
        <v>2</v>
      </c>
      <c r="C6" s="3" t="s">
        <v>111</v>
      </c>
      <c r="D6" t="s">
        <v>15</v>
      </c>
      <c r="E6" s="4"/>
      <c r="F6">
        <v>4.8000000000000001E-2</v>
      </c>
      <c r="G6">
        <f>F6*B6</f>
        <v>9.6000000000000002E-2</v>
      </c>
    </row>
    <row r="7" spans="1:7" x14ac:dyDescent="0.4">
      <c r="B7">
        <v>5</v>
      </c>
      <c r="C7" t="s">
        <v>17</v>
      </c>
      <c r="D7" t="s">
        <v>18</v>
      </c>
      <c r="F7">
        <v>0.33100000000000002</v>
      </c>
      <c r="G7">
        <f>F7*B7</f>
        <v>1.655</v>
      </c>
    </row>
    <row r="8" spans="1:7" x14ac:dyDescent="0.4">
      <c r="B8">
        <v>1</v>
      </c>
      <c r="C8" t="s">
        <v>17</v>
      </c>
      <c r="D8" t="s">
        <v>41</v>
      </c>
      <c r="F8">
        <v>1.89</v>
      </c>
      <c r="G8">
        <f>F8*B8</f>
        <v>1.89</v>
      </c>
    </row>
    <row r="9" spans="1:7" x14ac:dyDescent="0.4">
      <c r="B9">
        <v>2</v>
      </c>
      <c r="C9" t="s">
        <v>135</v>
      </c>
      <c r="D9" t="s">
        <v>136</v>
      </c>
      <c r="F9">
        <v>0.69699999999999995</v>
      </c>
      <c r="G9">
        <f>F9*B9</f>
        <v>1.3939999999999999</v>
      </c>
    </row>
    <row r="10" spans="1:7" x14ac:dyDescent="0.4">
      <c r="B10">
        <v>1</v>
      </c>
      <c r="C10" t="s">
        <v>37</v>
      </c>
      <c r="D10" t="s">
        <v>38</v>
      </c>
      <c r="F10">
        <v>0.43099999999999999</v>
      </c>
      <c r="G10">
        <f>F10*B10</f>
        <v>0.43099999999999999</v>
      </c>
    </row>
    <row r="11" spans="1:7" x14ac:dyDescent="0.4">
      <c r="B11">
        <v>6</v>
      </c>
      <c r="C11" t="s">
        <v>14</v>
      </c>
      <c r="D11" t="s">
        <v>15</v>
      </c>
      <c r="F11">
        <v>4.8000000000000001E-2</v>
      </c>
      <c r="G11">
        <f>F11*B11</f>
        <v>0.28800000000000003</v>
      </c>
    </row>
    <row r="12" spans="1:7" x14ac:dyDescent="0.4">
      <c r="B12">
        <v>1</v>
      </c>
      <c r="C12" s="3" t="s">
        <v>108</v>
      </c>
      <c r="D12" t="s">
        <v>109</v>
      </c>
      <c r="E12" s="4"/>
      <c r="F12">
        <v>0.13400000000000001</v>
      </c>
      <c r="G12">
        <f t="shared" ref="G12:G13" si="0">F12*B12</f>
        <v>0.13400000000000001</v>
      </c>
    </row>
    <row r="13" spans="1:7" x14ac:dyDescent="0.4">
      <c r="B13">
        <v>1</v>
      </c>
      <c r="C13" s="3" t="s">
        <v>113</v>
      </c>
      <c r="D13" t="s">
        <v>114</v>
      </c>
      <c r="E13" s="4"/>
      <c r="F13">
        <v>1.1499999999999999</v>
      </c>
      <c r="G13">
        <f t="shared" si="0"/>
        <v>1.1499999999999999</v>
      </c>
    </row>
    <row r="14" spans="1:7" x14ac:dyDescent="0.4">
      <c r="B14">
        <v>6</v>
      </c>
      <c r="C14" t="s">
        <v>11</v>
      </c>
      <c r="D14" t="s">
        <v>12</v>
      </c>
      <c r="F14">
        <v>0.65700000000000003</v>
      </c>
      <c r="G14">
        <f>F14*B14</f>
        <v>3.9420000000000002</v>
      </c>
    </row>
    <row r="15" spans="1:7" x14ac:dyDescent="0.4">
      <c r="A15" t="s">
        <v>21</v>
      </c>
      <c r="B15">
        <v>3</v>
      </c>
      <c r="D15" t="s">
        <v>22</v>
      </c>
      <c r="F15">
        <v>0.253</v>
      </c>
      <c r="G15">
        <f>F15*B15</f>
        <v>0.75900000000000001</v>
      </c>
    </row>
    <row r="16" spans="1:7" x14ac:dyDescent="0.4">
      <c r="A16" t="s">
        <v>23</v>
      </c>
      <c r="B16">
        <v>2</v>
      </c>
      <c r="C16" s="3">
        <v>100</v>
      </c>
      <c r="D16" t="s">
        <v>140</v>
      </c>
      <c r="F16">
        <v>1.9E-2</v>
      </c>
      <c r="G16">
        <f>F16*B16</f>
        <v>3.7999999999999999E-2</v>
      </c>
    </row>
    <row r="17" spans="1:7" x14ac:dyDescent="0.4">
      <c r="B17">
        <v>7</v>
      </c>
      <c r="C17" t="s">
        <v>42</v>
      </c>
      <c r="D17" t="s">
        <v>43</v>
      </c>
      <c r="F17">
        <v>1.2E-2</v>
      </c>
      <c r="G17">
        <f>F17*B17</f>
        <v>8.4000000000000005E-2</v>
      </c>
    </row>
    <row r="18" spans="1:7" x14ac:dyDescent="0.4">
      <c r="B18">
        <v>6</v>
      </c>
      <c r="C18" t="s">
        <v>32</v>
      </c>
      <c r="D18" t="s">
        <v>33</v>
      </c>
      <c r="F18">
        <v>1.9E-2</v>
      </c>
      <c r="G18">
        <f>F18*B18</f>
        <v>0.11399999999999999</v>
      </c>
    </row>
    <row r="19" spans="1:7" x14ac:dyDescent="0.4">
      <c r="B19">
        <v>6</v>
      </c>
      <c r="C19" t="s">
        <v>28</v>
      </c>
      <c r="D19" t="s">
        <v>29</v>
      </c>
      <c r="F19">
        <v>1.9E-2</v>
      </c>
      <c r="G19">
        <f>F19*B19</f>
        <v>0.11399999999999999</v>
      </c>
    </row>
    <row r="20" spans="1:7" x14ac:dyDescent="0.4">
      <c r="B20">
        <v>1</v>
      </c>
      <c r="C20" t="s">
        <v>61</v>
      </c>
      <c r="D20" t="s">
        <v>62</v>
      </c>
      <c r="F20">
        <v>1.9E-2</v>
      </c>
      <c r="G20">
        <f>F20*B20</f>
        <v>1.9E-2</v>
      </c>
    </row>
    <row r="21" spans="1:7" x14ac:dyDescent="0.4">
      <c r="B21">
        <v>1</v>
      </c>
      <c r="C21" t="s">
        <v>63</v>
      </c>
      <c r="D21" t="s">
        <v>64</v>
      </c>
      <c r="F21">
        <v>1.9E-2</v>
      </c>
      <c r="G21">
        <f>F21*B21</f>
        <v>1.9E-2</v>
      </c>
    </row>
    <row r="22" spans="1:7" x14ac:dyDescent="0.4">
      <c r="B22">
        <v>7</v>
      </c>
      <c r="C22" t="s">
        <v>24</v>
      </c>
      <c r="D22" t="s">
        <v>25</v>
      </c>
      <c r="F22">
        <v>1.9E-2</v>
      </c>
      <c r="G22">
        <f>F22*B22</f>
        <v>0.13300000000000001</v>
      </c>
    </row>
    <row r="23" spans="1:7" x14ac:dyDescent="0.4">
      <c r="B23">
        <v>5</v>
      </c>
      <c r="C23" t="s">
        <v>34</v>
      </c>
      <c r="D23" t="s">
        <v>35</v>
      </c>
      <c r="F23">
        <v>8.9999999999999993E-3</v>
      </c>
      <c r="G23">
        <f>F23*B23</f>
        <v>4.4999999999999998E-2</v>
      </c>
    </row>
    <row r="24" spans="1:7" x14ac:dyDescent="0.4">
      <c r="B24">
        <v>4</v>
      </c>
      <c r="C24" s="3" t="s">
        <v>123</v>
      </c>
      <c r="D24" t="s">
        <v>139</v>
      </c>
      <c r="F24">
        <v>1.9E-2</v>
      </c>
      <c r="G24">
        <f>F24*B24</f>
        <v>7.5999999999999998E-2</v>
      </c>
    </row>
    <row r="25" spans="1:7" x14ac:dyDescent="0.4">
      <c r="B25">
        <v>10</v>
      </c>
      <c r="C25" t="s">
        <v>30</v>
      </c>
      <c r="D25" t="s">
        <v>31</v>
      </c>
      <c r="F25">
        <v>1.9E-2</v>
      </c>
      <c r="G25">
        <f>F25*B25</f>
        <v>0.19</v>
      </c>
    </row>
    <row r="26" spans="1:7" x14ac:dyDescent="0.4">
      <c r="B26">
        <v>1</v>
      </c>
      <c r="C26" t="s">
        <v>26</v>
      </c>
      <c r="D26" t="s">
        <v>27</v>
      </c>
      <c r="F26">
        <v>1.9E-2</v>
      </c>
      <c r="G26">
        <f>F26*B26</f>
        <v>1.9E-2</v>
      </c>
    </row>
    <row r="27" spans="1:7" x14ac:dyDescent="0.4">
      <c r="B27">
        <v>2</v>
      </c>
      <c r="C27" t="s">
        <v>67</v>
      </c>
      <c r="D27" t="s">
        <v>68</v>
      </c>
      <c r="F27">
        <v>8.9999999999999993E-3</v>
      </c>
      <c r="G27">
        <f>F27*B27</f>
        <v>1.7999999999999999E-2</v>
      </c>
    </row>
    <row r="28" spans="1:7" x14ac:dyDescent="0.4">
      <c r="A28" t="s">
        <v>23</v>
      </c>
      <c r="B28">
        <v>2</v>
      </c>
      <c r="C28" t="s">
        <v>84</v>
      </c>
      <c r="D28" t="s">
        <v>85</v>
      </c>
      <c r="F28">
        <v>1.9E-2</v>
      </c>
      <c r="G28">
        <f>F28*B28</f>
        <v>3.7999999999999999E-2</v>
      </c>
    </row>
    <row r="29" spans="1:7" x14ac:dyDescent="0.4">
      <c r="A29" t="s">
        <v>117</v>
      </c>
      <c r="B29">
        <v>1</v>
      </c>
      <c r="C29" s="3" t="s">
        <v>118</v>
      </c>
      <c r="D29" t="s">
        <v>138</v>
      </c>
      <c r="F29">
        <v>1.9E-2</v>
      </c>
      <c r="G29">
        <f>F29*B29</f>
        <v>1.9E-2</v>
      </c>
    </row>
    <row r="30" spans="1:7" x14ac:dyDescent="0.4">
      <c r="B30">
        <v>2</v>
      </c>
      <c r="C30" t="s">
        <v>65</v>
      </c>
      <c r="D30" t="s">
        <v>66</v>
      </c>
      <c r="F30">
        <v>1.9E-2</v>
      </c>
      <c r="G30">
        <f>F30*B30</f>
        <v>3.7999999999999999E-2</v>
      </c>
    </row>
    <row r="31" spans="1:7" x14ac:dyDescent="0.4">
      <c r="A31" s="1"/>
      <c r="B31">
        <v>2</v>
      </c>
      <c r="C31" t="s">
        <v>77</v>
      </c>
      <c r="D31" t="s">
        <v>78</v>
      </c>
      <c r="F31">
        <v>1.2E-2</v>
      </c>
      <c r="G31">
        <f>F31*B31</f>
        <v>2.4E-2</v>
      </c>
    </row>
    <row r="32" spans="1:7" x14ac:dyDescent="0.4">
      <c r="A32" t="s">
        <v>129</v>
      </c>
      <c r="B32">
        <v>3</v>
      </c>
      <c r="C32" s="3"/>
      <c r="D32" s="4" t="s">
        <v>71</v>
      </c>
      <c r="F32">
        <v>1.27</v>
      </c>
      <c r="G32">
        <f t="shared" ref="G32:G38" si="1">F32*B32</f>
        <v>3.81</v>
      </c>
    </row>
    <row r="33" spans="1:7" x14ac:dyDescent="0.4">
      <c r="A33" t="s">
        <v>137</v>
      </c>
      <c r="B33">
        <v>1</v>
      </c>
      <c r="C33" s="3" t="s">
        <v>133</v>
      </c>
      <c r="D33" s="4" t="s">
        <v>134</v>
      </c>
      <c r="F33">
        <v>2.16</v>
      </c>
      <c r="G33">
        <f t="shared" si="1"/>
        <v>2.16</v>
      </c>
    </row>
    <row r="34" spans="1:7" x14ac:dyDescent="0.4">
      <c r="B34">
        <v>1</v>
      </c>
      <c r="C34" s="3" t="s">
        <v>34</v>
      </c>
      <c r="D34" s="4" t="s">
        <v>131</v>
      </c>
      <c r="F34">
        <v>2.16</v>
      </c>
      <c r="G34">
        <f t="shared" si="1"/>
        <v>2.16</v>
      </c>
    </row>
    <row r="35" spans="1:7" x14ac:dyDescent="0.4">
      <c r="A35" t="s">
        <v>47</v>
      </c>
      <c r="B35">
        <v>10</v>
      </c>
      <c r="D35" t="s">
        <v>48</v>
      </c>
      <c r="F35">
        <v>0.61599999999999999</v>
      </c>
      <c r="G35">
        <f t="shared" si="1"/>
        <v>6.16</v>
      </c>
    </row>
    <row r="36" spans="1:7" x14ac:dyDescent="0.4">
      <c r="A36" t="s">
        <v>49</v>
      </c>
      <c r="B36">
        <v>4</v>
      </c>
      <c r="D36" t="s">
        <v>50</v>
      </c>
      <c r="F36">
        <v>1.49</v>
      </c>
      <c r="G36">
        <f t="shared" si="1"/>
        <v>5.96</v>
      </c>
    </row>
    <row r="37" spans="1:7" x14ac:dyDescent="0.4">
      <c r="A37" t="s">
        <v>89</v>
      </c>
      <c r="B37">
        <v>2</v>
      </c>
      <c r="C37" s="3"/>
      <c r="D37" s="4" t="s">
        <v>90</v>
      </c>
      <c r="F37">
        <v>5.71</v>
      </c>
      <c r="G37">
        <f t="shared" si="1"/>
        <v>11.42</v>
      </c>
    </row>
    <row r="38" spans="1:7" x14ac:dyDescent="0.4">
      <c r="A38" t="s">
        <v>91</v>
      </c>
      <c r="B38">
        <v>1</v>
      </c>
      <c r="C38" s="3"/>
      <c r="D38" s="4" t="s">
        <v>92</v>
      </c>
      <c r="F38">
        <v>2.83</v>
      </c>
      <c r="G38">
        <f t="shared" si="1"/>
        <v>2.83</v>
      </c>
    </row>
    <row r="39" spans="1:7" x14ac:dyDescent="0.4">
      <c r="G39">
        <f>SUM(G1:G38)</f>
        <v>59.053999999999995</v>
      </c>
    </row>
  </sheetData>
  <sortState ref="A16:G47">
    <sortCondition ref="C16:C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J0</vt:lpstr>
      <vt:lpstr>F0</vt:lpstr>
      <vt:lpstr>MM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Brondolino</cp:lastModifiedBy>
  <cp:revision>15</cp:revision>
  <dcterms:created xsi:type="dcterms:W3CDTF">2018-04-30T09:31:28Z</dcterms:created>
  <dcterms:modified xsi:type="dcterms:W3CDTF">2018-06-05T01:11:04Z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