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6" windowHeight="8190" tabRatio="990" activeTab="3"/>
  </bookViews>
  <sheets>
    <sheet name="J0" sheetId="1" r:id="rId1"/>
    <sheet name="F0" sheetId="2" r:id="rId2"/>
    <sheet name="MM" sheetId="3" r:id="rId3"/>
    <sheet name="Sheet1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0" i="4" l="1"/>
  <c r="H69" i="4"/>
  <c r="H68" i="4"/>
  <c r="H67" i="4"/>
  <c r="H66" i="4"/>
  <c r="H65" i="4"/>
  <c r="H64" i="4"/>
  <c r="H63" i="4"/>
  <c r="H62" i="4"/>
  <c r="H61" i="4"/>
  <c r="H60" i="4"/>
  <c r="M51" i="4"/>
  <c r="H51" i="4"/>
  <c r="M49" i="4"/>
  <c r="H49" i="4"/>
  <c r="M48" i="4"/>
  <c r="H48" i="4"/>
  <c r="M47" i="4"/>
  <c r="H47" i="4"/>
  <c r="M46" i="4"/>
  <c r="H46" i="4"/>
  <c r="M45" i="4"/>
  <c r="H45" i="4"/>
  <c r="M44" i="4"/>
  <c r="H44" i="4"/>
  <c r="M43" i="4"/>
  <c r="H43" i="4"/>
  <c r="M42" i="4"/>
  <c r="H42" i="4"/>
  <c r="M41" i="4"/>
  <c r="H41" i="4"/>
  <c r="M40" i="4"/>
  <c r="H40" i="4"/>
  <c r="M39" i="4"/>
  <c r="H39" i="4"/>
  <c r="M38" i="4"/>
  <c r="H38" i="4"/>
  <c r="M37" i="4"/>
  <c r="H37" i="4"/>
  <c r="M34" i="4"/>
  <c r="H34" i="4"/>
  <c r="M33" i="4"/>
  <c r="H33" i="4"/>
  <c r="M32" i="4"/>
  <c r="H32" i="4"/>
  <c r="M31" i="4"/>
  <c r="H31" i="4"/>
  <c r="M30" i="4"/>
  <c r="H30" i="4"/>
  <c r="M27" i="4"/>
  <c r="H27" i="4"/>
  <c r="M25" i="4"/>
  <c r="H25" i="4"/>
  <c r="M24" i="4"/>
  <c r="H24" i="4"/>
  <c r="M21" i="4"/>
  <c r="H21" i="4"/>
  <c r="M19" i="4"/>
  <c r="H19" i="4"/>
  <c r="M18" i="4"/>
  <c r="H18" i="4"/>
  <c r="M17" i="4"/>
  <c r="H17" i="4"/>
  <c r="M16" i="4"/>
  <c r="H16" i="4"/>
  <c r="M15" i="4"/>
  <c r="H15" i="4"/>
  <c r="M14" i="4"/>
  <c r="H14" i="4"/>
  <c r="M13" i="4"/>
  <c r="H13" i="4"/>
  <c r="M12" i="4"/>
  <c r="H12" i="4"/>
  <c r="M11" i="4"/>
  <c r="H11" i="4"/>
  <c r="M10" i="4"/>
  <c r="H10" i="4"/>
  <c r="M9" i="4"/>
  <c r="H9" i="4"/>
  <c r="M8" i="4"/>
  <c r="H8" i="4"/>
  <c r="M7" i="4"/>
  <c r="H7" i="4"/>
  <c r="M6" i="4"/>
  <c r="H6" i="4"/>
  <c r="M5" i="4"/>
  <c r="H5" i="4"/>
  <c r="M4" i="4"/>
  <c r="M52" i="4" s="1"/>
  <c r="H4" i="4"/>
  <c r="M3" i="4"/>
  <c r="H3" i="4"/>
  <c r="M2" i="4"/>
  <c r="H2" i="4"/>
  <c r="F38" i="3"/>
  <c r="H38" i="3" s="1"/>
  <c r="H37" i="3"/>
  <c r="F37" i="3"/>
  <c r="H35" i="3"/>
  <c r="F35" i="3"/>
  <c r="F32" i="3"/>
  <c r="H32" i="3" s="1"/>
  <c r="H31" i="3"/>
  <c r="F31" i="3"/>
  <c r="H30" i="3"/>
  <c r="F30" i="3"/>
  <c r="H29" i="3"/>
  <c r="F29" i="3"/>
  <c r="F28" i="3"/>
  <c r="H28" i="3" s="1"/>
  <c r="H27" i="3"/>
  <c r="F27" i="3"/>
  <c r="H26" i="3"/>
  <c r="F26" i="3"/>
  <c r="H25" i="3"/>
  <c r="F25" i="3"/>
  <c r="F24" i="3"/>
  <c r="H24" i="3" s="1"/>
  <c r="H23" i="3"/>
  <c r="F23" i="3"/>
  <c r="H22" i="3"/>
  <c r="F22" i="3"/>
  <c r="H21" i="3"/>
  <c r="F21" i="3"/>
  <c r="F20" i="3"/>
  <c r="H20" i="3" s="1"/>
  <c r="H19" i="3"/>
  <c r="F19" i="3"/>
  <c r="H18" i="3"/>
  <c r="F18" i="3"/>
  <c r="H17" i="3"/>
  <c r="F17" i="3"/>
  <c r="F16" i="3"/>
  <c r="H16" i="3" s="1"/>
  <c r="H15" i="3"/>
  <c r="F15" i="3"/>
  <c r="H14" i="3"/>
  <c r="F14" i="3"/>
  <c r="H13" i="3"/>
  <c r="F13" i="3"/>
  <c r="F12" i="3"/>
  <c r="H12" i="3" s="1"/>
  <c r="H11" i="3"/>
  <c r="F11" i="3"/>
  <c r="H5" i="3"/>
  <c r="H4" i="3"/>
  <c r="H3" i="3"/>
  <c r="H42" i="2"/>
  <c r="H40" i="2"/>
  <c r="H39" i="2"/>
  <c r="G39" i="2"/>
  <c r="H38" i="2"/>
  <c r="G38" i="2"/>
  <c r="H35" i="2"/>
  <c r="G35" i="2"/>
  <c r="H34" i="2"/>
  <c r="G34" i="2"/>
  <c r="H33" i="2"/>
  <c r="G33" i="2"/>
  <c r="H32" i="2"/>
  <c r="G32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31" i="1"/>
  <c r="G31" i="1"/>
  <c r="H30" i="1"/>
  <c r="H28" i="1"/>
  <c r="H27" i="1"/>
  <c r="G27" i="1"/>
  <c r="H26" i="1"/>
  <c r="G26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H15" i="1" s="1"/>
  <c r="H32" i="1" s="1"/>
  <c r="G3" i="1"/>
  <c r="G15" i="1" s="1"/>
  <c r="G32" i="1" s="1"/>
  <c r="H39" i="3" l="1"/>
</calcChain>
</file>

<file path=xl/sharedStrings.xml><?xml version="1.0" encoding="utf-8"?>
<sst xmlns="http://schemas.openxmlformats.org/spreadsheetml/2006/main" count="489" uniqueCount="233">
  <si>
    <t>J0</t>
  </si>
  <si>
    <t>VOL</t>
  </si>
  <si>
    <t>QTY</t>
  </si>
  <si>
    <t>VAL</t>
  </si>
  <si>
    <t>PART NO</t>
  </si>
  <si>
    <t>C</t>
  </si>
  <si>
    <t>0.1u</t>
  </si>
  <si>
    <t>TAJR104K035RNJ</t>
  </si>
  <si>
    <t>35v</t>
  </si>
  <si>
    <t>ECPU1C104MA5</t>
  </si>
  <si>
    <t>RS Australia</t>
  </si>
  <si>
    <t>47u</t>
  </si>
  <si>
    <t>TCTAL1A476M8R</t>
  </si>
  <si>
    <t>10v</t>
  </si>
  <si>
    <t>270p</t>
  </si>
  <si>
    <t>CC0603JRNPO9BN271</t>
  </si>
  <si>
    <t>50v</t>
  </si>
  <si>
    <t>1u</t>
  </si>
  <si>
    <t>F921A475MPA</t>
  </si>
  <si>
    <t>1000p</t>
  </si>
  <si>
    <t>ECH-U1H102JX5</t>
  </si>
  <si>
    <t>D</t>
  </si>
  <si>
    <t>S1A-13-F</t>
  </si>
  <si>
    <t>R</t>
  </si>
  <si>
    <t>1k</t>
  </si>
  <si>
    <t>CR0603-FX-1001HLF</t>
  </si>
  <si>
    <t>3.9k</t>
  </si>
  <si>
    <t>CR0603-FX-3901ELF</t>
  </si>
  <si>
    <t>10k</t>
  </si>
  <si>
    <t>CR0603-FX-1002ELF</t>
  </si>
  <si>
    <t>20k</t>
  </si>
  <si>
    <t>CR0603-FX-2002ELF</t>
  </si>
  <si>
    <t>100k</t>
  </si>
  <si>
    <t>CR0603-FX-1003HLF</t>
  </si>
  <si>
    <t>1MEG</t>
  </si>
  <si>
    <t>CR0603-JW-105ELF</t>
  </si>
  <si>
    <t>BT</t>
  </si>
  <si>
    <t>2700p</t>
  </si>
  <si>
    <t>667-ECH-U1H272JX5</t>
  </si>
  <si>
    <t>0.33u</t>
  </si>
  <si>
    <t>MKS0C033300D00KSSD</t>
  </si>
  <si>
    <t>MKS02-1/50/10</t>
  </si>
  <si>
    <t>1.8k</t>
  </si>
  <si>
    <t>CR0603-FX-1801ELF</t>
  </si>
  <si>
    <t>POT</t>
  </si>
  <si>
    <t>3296W-1-103LF</t>
  </si>
  <si>
    <t>TERMINALS</t>
  </si>
  <si>
    <t>2WAY</t>
  </si>
  <si>
    <t>282834-2</t>
  </si>
  <si>
    <t>3WAY</t>
  </si>
  <si>
    <t>282834-3</t>
  </si>
  <si>
    <t>JACK</t>
  </si>
  <si>
    <t>502-12B</t>
  </si>
  <si>
    <t>SIL STRIP</t>
  </si>
  <si>
    <t>D01-9972042</t>
  </si>
  <si>
    <t>2PIN JUMPER</t>
  </si>
  <si>
    <t>571-1-881545-4</t>
  </si>
  <si>
    <t>BUF</t>
  </si>
  <si>
    <t>10u</t>
  </si>
  <si>
    <t>TCTP1C106M8R</t>
  </si>
  <si>
    <t>16V</t>
  </si>
  <si>
    <t>12k</t>
  </si>
  <si>
    <t>CR0603-FX-1202ELF</t>
  </si>
  <si>
    <t>15k</t>
  </si>
  <si>
    <t>CR0603-FX-1502HLF</t>
  </si>
  <si>
    <t>47k</t>
  </si>
  <si>
    <t>CR0603-FX-4702ELF</t>
  </si>
  <si>
    <t>330k</t>
  </si>
  <si>
    <t>CR0603-JW-334ELF</t>
  </si>
  <si>
    <t>1Meg</t>
  </si>
  <si>
    <t>Q</t>
  </si>
  <si>
    <t>TS512A</t>
  </si>
  <si>
    <t>TS512IDT</t>
  </si>
  <si>
    <t>0.01u</t>
  </si>
  <si>
    <t>ECH-U1C103JX5</t>
  </si>
  <si>
    <t>KRM21ER61E106KFA1L</t>
  </si>
  <si>
    <t>25V</t>
  </si>
  <si>
    <t>6.8k</t>
  </si>
  <si>
    <t>CR0603-FX-6801ELF</t>
  </si>
  <si>
    <t>MID</t>
  </si>
  <si>
    <t>10n</t>
  </si>
  <si>
    <t>MKS2C021001A00KI00</t>
  </si>
  <si>
    <t>22n</t>
  </si>
  <si>
    <t>MKS2-.22/63/10</t>
  </si>
  <si>
    <t>4.7k</t>
  </si>
  <si>
    <t>CR0603-FX-4701ELF</t>
  </si>
  <si>
    <t>SWITCHES</t>
  </si>
  <si>
    <t>$</t>
  </si>
  <si>
    <t>TOT</t>
  </si>
  <si>
    <t>SW_SEL/MM</t>
  </si>
  <si>
    <t>100DP6T1B1M2QE</t>
  </si>
  <si>
    <t>SW_BRIGHT</t>
  </si>
  <si>
    <t>100SP1T1B1M2QEH</t>
  </si>
  <si>
    <t>SW_DUAL_MM</t>
  </si>
  <si>
    <t>M2044SS1W03</t>
  </si>
  <si>
    <t>BND</t>
  </si>
  <si>
    <t>-</t>
  </si>
  <si>
    <t>C1</t>
  </si>
  <si>
    <t>0805</t>
  </si>
  <si>
    <t>C2, C13</t>
  </si>
  <si>
    <t>C3</t>
  </si>
  <si>
    <t>C4</t>
  </si>
  <si>
    <t>1.8n</t>
  </si>
  <si>
    <t>ECH-U1H182JX5</t>
  </si>
  <si>
    <t>C5</t>
  </si>
  <si>
    <t>TCP1A106M8R</t>
  </si>
  <si>
    <t>C6, C9</t>
  </si>
  <si>
    <t>1206</t>
  </si>
  <si>
    <t>C7</t>
  </si>
  <si>
    <t>470p</t>
  </si>
  <si>
    <t>VJ0603A471GXXCW1BC</t>
  </si>
  <si>
    <t>0603</t>
  </si>
  <si>
    <t>C8, C12</t>
  </si>
  <si>
    <t>120p</t>
  </si>
  <si>
    <t>C11</t>
  </si>
  <si>
    <t>47n</t>
  </si>
  <si>
    <t>ECH-U1C473GX5</t>
  </si>
  <si>
    <t>Q1</t>
  </si>
  <si>
    <t>MMBF5457</t>
  </si>
  <si>
    <t>R1</t>
  </si>
  <si>
    <t>470k</t>
  </si>
  <si>
    <t>R2</t>
  </si>
  <si>
    <t>R3, R9, R10, R12, R14</t>
  </si>
  <si>
    <t>R4, R16</t>
  </si>
  <si>
    <t>R5, R13</t>
  </si>
  <si>
    <t>200k</t>
  </si>
  <si>
    <t>R6, R8</t>
  </si>
  <si>
    <t>2k</t>
  </si>
  <si>
    <t>R7</t>
  </si>
  <si>
    <t>R11</t>
  </si>
  <si>
    <t>R15</t>
  </si>
  <si>
    <t>U1</t>
  </si>
  <si>
    <t>RV1</t>
  </si>
  <si>
    <t>RV16AF-20-15S1-C1M-LA</t>
  </si>
  <si>
    <t>BASS</t>
  </si>
  <si>
    <t>250k</t>
  </si>
  <si>
    <t>RV16AF-20-15S1-A250K-LA</t>
  </si>
  <si>
    <t>TYPE</t>
  </si>
  <si>
    <t>RATING</t>
  </si>
  <si>
    <t>FOOTPRINT</t>
  </si>
  <si>
    <t>PART</t>
  </si>
  <si>
    <t>QTY 2</t>
  </si>
  <si>
    <t>QTY BEST</t>
  </si>
  <si>
    <t>COST1</t>
  </si>
  <si>
    <t>COST10</t>
  </si>
  <si>
    <t>COST50</t>
  </si>
  <si>
    <t>TOTAL</t>
  </si>
  <si>
    <t>SHEETS DONE</t>
  </si>
  <si>
    <t>10p</t>
  </si>
  <si>
    <t>CERMAIC C0G</t>
  </si>
  <si>
    <t>VJ0603A100JXXCW1BC</t>
  </si>
  <si>
    <t>F0</t>
  </si>
  <si>
    <t>68p</t>
  </si>
  <si>
    <t>VJ0603A680KXXPW1BC</t>
  </si>
  <si>
    <t>100p</t>
  </si>
  <si>
    <t>VJ0603A101KXXPW1BC</t>
  </si>
  <si>
    <t>50V</t>
  </si>
  <si>
    <t>VJ0603A271JXACW1BC</t>
  </si>
  <si>
    <t>TONE</t>
  </si>
  <si>
    <t>1n</t>
  </si>
  <si>
    <t>FILM</t>
  </si>
  <si>
    <t>ECH-U1H272JX5</t>
  </si>
  <si>
    <t>4700p</t>
  </si>
  <si>
    <t>ECH-U1C472JX5</t>
  </si>
  <si>
    <t>ECH-U1C103GX5</t>
  </si>
  <si>
    <t>MM</t>
  </si>
  <si>
    <t>ECH-U1C223JX5</t>
  </si>
  <si>
    <t>40V</t>
  </si>
  <si>
    <t>RADIAL</t>
  </si>
  <si>
    <t>MKP2D022201B00JO00</t>
  </si>
  <si>
    <t>FCA0805C104M-J2</t>
  </si>
  <si>
    <t>0.22u</t>
  </si>
  <si>
    <t>MKS2D032201C00KI00</t>
  </si>
  <si>
    <t>SW_BR</t>
  </si>
  <si>
    <t>0.47u</t>
  </si>
  <si>
    <t>SW_MM</t>
  </si>
  <si>
    <t>SW_SEL</t>
  </si>
  <si>
    <t>TANTALUM</t>
  </si>
  <si>
    <t>20V</t>
  </si>
  <si>
    <t>TAJR105K020YNJ</t>
  </si>
  <si>
    <t>CERAMIC X5R</t>
  </si>
  <si>
    <t>TMK316ABJ106KD-T</t>
  </si>
  <si>
    <t>10V</t>
  </si>
  <si>
    <t>F931A476KAA</t>
  </si>
  <si>
    <t>S1A</t>
  </si>
  <si>
    <t>SMA</t>
  </si>
  <si>
    <t>512-S1A</t>
  </si>
  <si>
    <t>TERM BLOCK</t>
  </si>
  <si>
    <t>x2</t>
  </si>
  <si>
    <t>x3</t>
  </si>
  <si>
    <t>U</t>
  </si>
  <si>
    <t>TL061</t>
  </si>
  <si>
    <t>SOIC</t>
  </si>
  <si>
    <t>A25k</t>
  </si>
  <si>
    <t>16mm</t>
  </si>
  <si>
    <t>RV16AF-20-15S1-A25K-LA</t>
  </si>
  <si>
    <t>A100k</t>
  </si>
  <si>
    <t>RV16AF-20-15S1-A100K-LA</t>
  </si>
  <si>
    <t>A250k</t>
  </si>
  <si>
    <t>C1M</t>
  </si>
  <si>
    <t>TRIM</t>
  </si>
  <si>
    <t>3296W-1-203LF</t>
  </si>
  <si>
    <t>CR0603-JW-101ELF</t>
  </si>
  <si>
    <t>CR0603-JW-102ELF</t>
  </si>
  <si>
    <t>CR0603-JW-182ELF</t>
  </si>
  <si>
    <t>CR0603-JW-392ELF</t>
  </si>
  <si>
    <t>CR0603-JW-472ELF</t>
  </si>
  <si>
    <t>CR0603-FX-1002GLF</t>
  </si>
  <si>
    <t>CR0603-FX-1502ELF</t>
  </si>
  <si>
    <t>CR0603-FX-2002HLF</t>
  </si>
  <si>
    <t>W</t>
  </si>
  <si>
    <t>CR0603-FX-2003ELF</t>
  </si>
  <si>
    <t>CR0603-FX-4703ELF</t>
  </si>
  <si>
    <t>CR0603-JW-105GLF</t>
  </si>
  <si>
    <t>SW</t>
  </si>
  <si>
    <t>DPDT</t>
  </si>
  <si>
    <t>ON ON ON</t>
  </si>
  <si>
    <t>NP MOUSER</t>
  </si>
  <si>
    <t>ALPHA CONCENTRIC</t>
  </si>
  <si>
    <t>B50k</t>
  </si>
  <si>
    <t>B20k, 2xC100k</t>
  </si>
  <si>
    <t>BOURNES 2G P/P</t>
  </si>
  <si>
    <t>A500k</t>
  </si>
  <si>
    <t>PDB183-GTR22-504A2</t>
  </si>
  <si>
    <t>CNN</t>
  </si>
  <si>
    <t>K</t>
  </si>
  <si>
    <t>JST</t>
  </si>
  <si>
    <t>x4</t>
  </si>
  <si>
    <t>PINS</t>
  </si>
  <si>
    <t>x5</t>
  </si>
  <si>
    <t>Male Long/short</t>
  </si>
  <si>
    <t>Female Short/Short</t>
  </si>
  <si>
    <t>TL061CDT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</si>
</sst>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 applyFont="1"/>
    <xf numFmtId="0" fontId="0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75" zoomScaleNormal="75" workbookViewId="0">
      <selection activeCell="D21" sqref="D21"/>
    </sheetView>
  </sheetViews>
  <sheetFormatPr defaultRowHeight="12.3" x14ac:dyDescent="0.4"/>
  <cols>
    <col min="1" max="1" width="10.38671875"/>
    <col min="3" max="3" width="15.38671875"/>
    <col min="4" max="4" width="21.33203125"/>
    <col min="10" max="10" width="15.94140625"/>
  </cols>
  <sheetData>
    <row r="1" spans="1:11" x14ac:dyDescent="0.4">
      <c r="A1" t="s">
        <v>0</v>
      </c>
    </row>
    <row r="2" spans="1:11" x14ac:dyDescent="0.4">
      <c r="A2" t="s">
        <v>1</v>
      </c>
      <c r="B2" t="s">
        <v>2</v>
      </c>
      <c r="C2" t="s">
        <v>3</v>
      </c>
      <c r="D2" t="s">
        <v>4</v>
      </c>
    </row>
    <row r="3" spans="1:11" x14ac:dyDescent="0.4">
      <c r="A3" t="s">
        <v>5</v>
      </c>
      <c r="B3">
        <v>3</v>
      </c>
      <c r="C3" t="s">
        <v>6</v>
      </c>
      <c r="D3" t="s">
        <v>7</v>
      </c>
      <c r="E3" t="s">
        <v>8</v>
      </c>
      <c r="F3">
        <v>0.627</v>
      </c>
      <c r="G3">
        <f t="shared" ref="G3:G14" si="0">F3*B3</f>
        <v>1.881</v>
      </c>
      <c r="H3">
        <f>F3*B3*6</f>
        <v>11.286</v>
      </c>
      <c r="J3" t="s">
        <v>9</v>
      </c>
      <c r="K3" t="s">
        <v>10</v>
      </c>
    </row>
    <row r="4" spans="1:11" x14ac:dyDescent="0.4">
      <c r="B4">
        <v>3</v>
      </c>
      <c r="C4" t="s">
        <v>11</v>
      </c>
      <c r="D4" t="s">
        <v>12</v>
      </c>
      <c r="E4" t="s">
        <v>13</v>
      </c>
      <c r="F4">
        <v>0.65700000000000003</v>
      </c>
      <c r="G4">
        <f t="shared" si="0"/>
        <v>1.9710000000000001</v>
      </c>
      <c r="H4">
        <f>F4*12</f>
        <v>7.8840000000000003</v>
      </c>
    </row>
    <row r="5" spans="1:11" x14ac:dyDescent="0.4">
      <c r="B5">
        <v>3</v>
      </c>
      <c r="C5" t="s">
        <v>14</v>
      </c>
      <c r="D5" t="s">
        <v>15</v>
      </c>
      <c r="E5" t="s">
        <v>16</v>
      </c>
      <c r="F5">
        <v>4.8000000000000001E-2</v>
      </c>
      <c r="G5">
        <f t="shared" si="0"/>
        <v>0.14400000000000002</v>
      </c>
      <c r="H5">
        <f>F5*20</f>
        <v>0.96</v>
      </c>
    </row>
    <row r="6" spans="1:11" x14ac:dyDescent="0.4">
      <c r="B6">
        <v>1</v>
      </c>
      <c r="C6" t="s">
        <v>17</v>
      </c>
      <c r="D6" t="s">
        <v>18</v>
      </c>
      <c r="E6" t="s">
        <v>13</v>
      </c>
      <c r="F6">
        <v>0.33100000000000002</v>
      </c>
      <c r="G6">
        <f t="shared" si="0"/>
        <v>0.33100000000000002</v>
      </c>
      <c r="H6">
        <f>F6*10</f>
        <v>3.31</v>
      </c>
    </row>
    <row r="7" spans="1:11" x14ac:dyDescent="0.4">
      <c r="B7">
        <v>1</v>
      </c>
      <c r="C7" t="s">
        <v>19</v>
      </c>
      <c r="D7" t="s">
        <v>20</v>
      </c>
      <c r="E7" t="s">
        <v>16</v>
      </c>
      <c r="F7">
        <v>0.43099999999999999</v>
      </c>
      <c r="G7">
        <f t="shared" si="0"/>
        <v>0.43099999999999999</v>
      </c>
      <c r="H7">
        <f>F7*10</f>
        <v>4.3099999999999996</v>
      </c>
    </row>
    <row r="8" spans="1:11" x14ac:dyDescent="0.4">
      <c r="A8" t="s">
        <v>21</v>
      </c>
      <c r="B8">
        <v>1</v>
      </c>
      <c r="D8" t="s">
        <v>22</v>
      </c>
      <c r="F8">
        <v>0.253</v>
      </c>
      <c r="G8">
        <f t="shared" si="0"/>
        <v>0.253</v>
      </c>
      <c r="H8">
        <f>F8*10</f>
        <v>2.5300000000000002</v>
      </c>
    </row>
    <row r="9" spans="1:11" x14ac:dyDescent="0.4">
      <c r="A9" t="s">
        <v>23</v>
      </c>
      <c r="B9">
        <v>2</v>
      </c>
      <c r="C9" t="s">
        <v>24</v>
      </c>
      <c r="D9" t="s">
        <v>25</v>
      </c>
      <c r="F9">
        <v>1.9E-2</v>
      </c>
      <c r="G9">
        <f t="shared" si="0"/>
        <v>3.7999999999999999E-2</v>
      </c>
      <c r="H9">
        <f t="shared" ref="H9:H14" si="1">F9*100</f>
        <v>1.9</v>
      </c>
    </row>
    <row r="10" spans="1:11" x14ac:dyDescent="0.4">
      <c r="B10">
        <v>1</v>
      </c>
      <c r="C10" t="s">
        <v>26</v>
      </c>
      <c r="D10" t="s">
        <v>27</v>
      </c>
      <c r="F10">
        <v>1.9E-2</v>
      </c>
      <c r="G10">
        <f t="shared" si="0"/>
        <v>1.9E-2</v>
      </c>
      <c r="H10">
        <f t="shared" si="1"/>
        <v>1.9</v>
      </c>
    </row>
    <row r="11" spans="1:11" x14ac:dyDescent="0.4">
      <c r="B11">
        <v>3</v>
      </c>
      <c r="C11" t="s">
        <v>28</v>
      </c>
      <c r="D11" t="s">
        <v>29</v>
      </c>
      <c r="F11">
        <v>1.9E-2</v>
      </c>
      <c r="G11">
        <f t="shared" si="0"/>
        <v>5.6999999999999995E-2</v>
      </c>
      <c r="H11">
        <f t="shared" si="1"/>
        <v>1.9</v>
      </c>
    </row>
    <row r="12" spans="1:11" x14ac:dyDescent="0.4">
      <c r="B12">
        <v>1</v>
      </c>
      <c r="C12" t="s">
        <v>30</v>
      </c>
      <c r="D12" t="s">
        <v>31</v>
      </c>
      <c r="F12">
        <v>1.9E-2</v>
      </c>
      <c r="G12">
        <f t="shared" si="0"/>
        <v>1.9E-2</v>
      </c>
      <c r="H12">
        <f t="shared" si="1"/>
        <v>1.9</v>
      </c>
    </row>
    <row r="13" spans="1:11" x14ac:dyDescent="0.4">
      <c r="B13">
        <v>1</v>
      </c>
      <c r="C13" t="s">
        <v>32</v>
      </c>
      <c r="D13" t="s">
        <v>33</v>
      </c>
      <c r="F13">
        <v>1.9E-2</v>
      </c>
      <c r="G13">
        <f t="shared" si="0"/>
        <v>1.9E-2</v>
      </c>
      <c r="H13">
        <f t="shared" si="1"/>
        <v>1.9</v>
      </c>
    </row>
    <row r="14" spans="1:11" x14ac:dyDescent="0.4">
      <c r="B14">
        <v>2</v>
      </c>
      <c r="C14" t="s">
        <v>34</v>
      </c>
      <c r="D14" t="s">
        <v>35</v>
      </c>
      <c r="F14">
        <v>8.9999999999999993E-3</v>
      </c>
      <c r="G14">
        <f t="shared" si="0"/>
        <v>1.7999999999999999E-2</v>
      </c>
      <c r="H14">
        <f t="shared" si="1"/>
        <v>0.89999999999999991</v>
      </c>
    </row>
    <row r="15" spans="1:11" x14ac:dyDescent="0.4">
      <c r="G15">
        <f>SUM(G3:G14)</f>
        <v>5.1810000000000018</v>
      </c>
      <c r="H15">
        <f>SUM(H3:H14)</f>
        <v>40.679999999999993</v>
      </c>
    </row>
    <row r="16" spans="1:11" x14ac:dyDescent="0.4">
      <c r="A16" t="s">
        <v>36</v>
      </c>
      <c r="B16" t="s">
        <v>2</v>
      </c>
      <c r="C16" t="s">
        <v>3</v>
      </c>
      <c r="D16" t="s">
        <v>4</v>
      </c>
    </row>
    <row r="17" spans="1:11" x14ac:dyDescent="0.4">
      <c r="A17" t="s">
        <v>5</v>
      </c>
      <c r="B17">
        <v>1</v>
      </c>
      <c r="C17" t="s">
        <v>37</v>
      </c>
      <c r="D17" t="s">
        <v>38</v>
      </c>
      <c r="E17" t="s">
        <v>16</v>
      </c>
      <c r="F17">
        <v>0.43099999999999999</v>
      </c>
      <c r="G17">
        <f>F17*B20</f>
        <v>0.43099999999999999</v>
      </c>
      <c r="H17">
        <f>F17*12</f>
        <v>5.1719999999999997</v>
      </c>
    </row>
    <row r="18" spans="1:11" x14ac:dyDescent="0.4">
      <c r="B18">
        <v>1</v>
      </c>
      <c r="C18" t="s">
        <v>6</v>
      </c>
      <c r="D18" t="s">
        <v>7</v>
      </c>
      <c r="E18" t="s">
        <v>8</v>
      </c>
      <c r="F18">
        <v>0.627</v>
      </c>
      <c r="G18">
        <f t="shared" ref="G18:G23" si="2">F18*B18</f>
        <v>0.627</v>
      </c>
      <c r="H18">
        <f>F18*12</f>
        <v>7.524</v>
      </c>
      <c r="J18" t="s">
        <v>9</v>
      </c>
      <c r="K18" t="s">
        <v>10</v>
      </c>
    </row>
    <row r="19" spans="1:11" x14ac:dyDescent="0.4">
      <c r="B19">
        <v>1</v>
      </c>
      <c r="C19" t="s">
        <v>11</v>
      </c>
      <c r="D19" t="s">
        <v>12</v>
      </c>
      <c r="E19" t="s">
        <v>13</v>
      </c>
      <c r="F19">
        <v>0.65700000000000003</v>
      </c>
      <c r="G19">
        <f t="shared" si="2"/>
        <v>0.65700000000000003</v>
      </c>
      <c r="H19">
        <f>F19*12</f>
        <v>7.8840000000000003</v>
      </c>
    </row>
    <row r="20" spans="1:11" x14ac:dyDescent="0.4">
      <c r="B20">
        <v>1</v>
      </c>
      <c r="C20" t="s">
        <v>39</v>
      </c>
      <c r="D20" t="s">
        <v>40</v>
      </c>
      <c r="F20">
        <v>0.97799999999999998</v>
      </c>
      <c r="G20">
        <f t="shared" si="2"/>
        <v>0.97799999999999998</v>
      </c>
      <c r="H20">
        <f>F20*10</f>
        <v>9.7799999999999994</v>
      </c>
    </row>
    <row r="21" spans="1:11" x14ac:dyDescent="0.4">
      <c r="B21">
        <v>1</v>
      </c>
      <c r="C21" t="s">
        <v>17</v>
      </c>
      <c r="D21" t="s">
        <v>41</v>
      </c>
      <c r="F21">
        <v>1.89</v>
      </c>
      <c r="G21">
        <f t="shared" si="2"/>
        <v>1.89</v>
      </c>
      <c r="H21">
        <f>F21*10</f>
        <v>18.899999999999999</v>
      </c>
    </row>
    <row r="22" spans="1:11" x14ac:dyDescent="0.4">
      <c r="A22" t="s">
        <v>23</v>
      </c>
      <c r="B22">
        <v>1</v>
      </c>
      <c r="C22" t="s">
        <v>42</v>
      </c>
      <c r="D22" t="s">
        <v>43</v>
      </c>
      <c r="F22">
        <v>1.2E-2</v>
      </c>
      <c r="G22">
        <f t="shared" si="2"/>
        <v>1.2E-2</v>
      </c>
      <c r="H22">
        <f>F22*100</f>
        <v>1.2</v>
      </c>
    </row>
    <row r="23" spans="1:11" x14ac:dyDescent="0.4">
      <c r="A23" t="s">
        <v>44</v>
      </c>
      <c r="B23">
        <v>1</v>
      </c>
      <c r="C23" t="s">
        <v>30</v>
      </c>
      <c r="D23" t="s">
        <v>45</v>
      </c>
      <c r="F23">
        <v>2.5499999999999998</v>
      </c>
      <c r="G23">
        <f t="shared" si="2"/>
        <v>2.5499999999999998</v>
      </c>
      <c r="H23">
        <f>10*F23</f>
        <v>25.5</v>
      </c>
    </row>
    <row r="24" spans="1:11" x14ac:dyDescent="0.4">
      <c r="G24">
        <f>SUM(G17:G23)</f>
        <v>7.1449999999999996</v>
      </c>
      <c r="H24">
        <f>SUM(H16:H23)</f>
        <v>75.960000000000008</v>
      </c>
    </row>
    <row r="25" spans="1:11" x14ac:dyDescent="0.4">
      <c r="A25" t="s">
        <v>46</v>
      </c>
      <c r="B25" t="s">
        <v>2</v>
      </c>
      <c r="C25" t="s">
        <v>3</v>
      </c>
      <c r="D25" t="s">
        <v>4</v>
      </c>
    </row>
    <row r="26" spans="1:11" x14ac:dyDescent="0.4">
      <c r="A26" t="s">
        <v>47</v>
      </c>
      <c r="B26">
        <v>3</v>
      </c>
      <c r="D26" t="s">
        <v>48</v>
      </c>
      <c r="F26">
        <v>0.61599999999999999</v>
      </c>
      <c r="G26">
        <f>F26*B26</f>
        <v>1.8479999999999999</v>
      </c>
      <c r="H26">
        <f>F26*6*B26</f>
        <v>11.087999999999999</v>
      </c>
    </row>
    <row r="27" spans="1:11" x14ac:dyDescent="0.4">
      <c r="A27" t="s">
        <v>49</v>
      </c>
      <c r="B27">
        <v>1</v>
      </c>
      <c r="D27" t="s">
        <v>50</v>
      </c>
      <c r="F27">
        <v>1.49</v>
      </c>
      <c r="G27">
        <f>F27*B27</f>
        <v>1.49</v>
      </c>
      <c r="H27">
        <f>F27*6*B27</f>
        <v>8.94</v>
      </c>
    </row>
    <row r="28" spans="1:11" x14ac:dyDescent="0.4">
      <c r="A28" s="1" t="s">
        <v>51</v>
      </c>
      <c r="B28">
        <v>1</v>
      </c>
      <c r="D28" t="s">
        <v>52</v>
      </c>
      <c r="F28">
        <v>4.6900000000000004</v>
      </c>
      <c r="G28">
        <v>4.6900000000000004</v>
      </c>
      <c r="H28">
        <f>F28*2*B28</f>
        <v>9.3800000000000008</v>
      </c>
    </row>
    <row r="29" spans="1:11" x14ac:dyDescent="0.4">
      <c r="A29" s="1" t="s">
        <v>53</v>
      </c>
      <c r="B29">
        <v>2</v>
      </c>
      <c r="D29" t="s">
        <v>54</v>
      </c>
      <c r="F29">
        <v>2.1</v>
      </c>
      <c r="G29">
        <v>5.69</v>
      </c>
      <c r="H29">
        <v>5.69</v>
      </c>
    </row>
    <row r="30" spans="1:11" x14ac:dyDescent="0.4">
      <c r="A30" s="1" t="s">
        <v>55</v>
      </c>
      <c r="B30">
        <v>2</v>
      </c>
      <c r="D30" t="s">
        <v>56</v>
      </c>
      <c r="F30">
        <v>0.11799999999999999</v>
      </c>
      <c r="G30">
        <v>6.69</v>
      </c>
      <c r="H30">
        <f>F30*25</f>
        <v>2.9499999999999997</v>
      </c>
    </row>
    <row r="31" spans="1:11" x14ac:dyDescent="0.4">
      <c r="G31">
        <f>SUM(G26:G30)</f>
        <v>20.408000000000001</v>
      </c>
      <c r="H31">
        <f>SUM(H26:H30)</f>
        <v>38.048000000000002</v>
      </c>
    </row>
    <row r="32" spans="1:11" x14ac:dyDescent="0.4">
      <c r="G32">
        <f>G15+G24+G31</f>
        <v>32.734000000000002</v>
      </c>
      <c r="H32">
        <f>H15+H24+H31</f>
        <v>154.68799999999999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6" zoomScale="75" zoomScaleNormal="75" workbookViewId="0">
      <selection activeCell="A8" sqref="A8"/>
    </sheetView>
  </sheetViews>
  <sheetFormatPr defaultRowHeight="12.3" x14ac:dyDescent="0.4"/>
  <cols>
    <col min="4" max="4" width="20.109375"/>
    <col min="10" max="10" width="14.0546875"/>
  </cols>
  <sheetData>
    <row r="1" spans="1:11" x14ac:dyDescent="0.4">
      <c r="A1" t="s">
        <v>0</v>
      </c>
    </row>
    <row r="2" spans="1:11" x14ac:dyDescent="0.4">
      <c r="A2" t="s">
        <v>57</v>
      </c>
      <c r="B2" t="s">
        <v>2</v>
      </c>
      <c r="C2" t="s">
        <v>3</v>
      </c>
      <c r="D2" t="s">
        <v>4</v>
      </c>
    </row>
    <row r="3" spans="1:11" x14ac:dyDescent="0.4">
      <c r="A3" t="s">
        <v>5</v>
      </c>
      <c r="B3">
        <v>1</v>
      </c>
      <c r="C3" t="s">
        <v>14</v>
      </c>
      <c r="D3" t="s">
        <v>15</v>
      </c>
      <c r="E3" t="s">
        <v>16</v>
      </c>
      <c r="F3">
        <v>4.8000000000000001E-2</v>
      </c>
      <c r="G3">
        <f t="shared" ref="G3:G17" si="0">F3*B3</f>
        <v>4.8000000000000001E-2</v>
      </c>
      <c r="H3">
        <f>F3*20</f>
        <v>0.96</v>
      </c>
    </row>
    <row r="4" spans="1:11" x14ac:dyDescent="0.4">
      <c r="B4">
        <v>2</v>
      </c>
      <c r="C4" t="s">
        <v>6</v>
      </c>
      <c r="D4" t="s">
        <v>7</v>
      </c>
      <c r="E4" t="s">
        <v>8</v>
      </c>
      <c r="F4">
        <v>0.627</v>
      </c>
      <c r="G4">
        <f t="shared" si="0"/>
        <v>1.254</v>
      </c>
      <c r="H4">
        <f>F4*B4*6</f>
        <v>7.524</v>
      </c>
      <c r="J4" t="s">
        <v>9</v>
      </c>
      <c r="K4" t="s">
        <v>10</v>
      </c>
    </row>
    <row r="5" spans="1:11" x14ac:dyDescent="0.4">
      <c r="B5">
        <v>2</v>
      </c>
      <c r="C5" t="s">
        <v>17</v>
      </c>
      <c r="D5" t="s">
        <v>18</v>
      </c>
      <c r="E5" t="s">
        <v>13</v>
      </c>
      <c r="F5">
        <v>0.33100000000000002</v>
      </c>
      <c r="G5">
        <f t="shared" si="0"/>
        <v>0.66200000000000003</v>
      </c>
      <c r="H5">
        <f>F5*10</f>
        <v>3.31</v>
      </c>
    </row>
    <row r="6" spans="1:11" x14ac:dyDescent="0.4">
      <c r="B6">
        <v>2</v>
      </c>
      <c r="C6" t="s">
        <v>58</v>
      </c>
      <c r="D6" t="s">
        <v>59</v>
      </c>
      <c r="E6" t="s">
        <v>60</v>
      </c>
      <c r="F6">
        <v>0.66300000000000003</v>
      </c>
      <c r="G6">
        <f t="shared" si="0"/>
        <v>1.3260000000000001</v>
      </c>
      <c r="H6">
        <f>F6*10</f>
        <v>6.6300000000000008</v>
      </c>
    </row>
    <row r="7" spans="1:11" x14ac:dyDescent="0.4">
      <c r="A7" t="s">
        <v>21</v>
      </c>
      <c r="B7">
        <v>1</v>
      </c>
      <c r="D7" t="s">
        <v>22</v>
      </c>
      <c r="F7">
        <v>1.9E-2</v>
      </c>
      <c r="G7">
        <f t="shared" si="0"/>
        <v>1.9E-2</v>
      </c>
      <c r="H7">
        <f t="shared" ref="H7:H16" si="1">F7*100</f>
        <v>1.9</v>
      </c>
    </row>
    <row r="8" spans="1:11" x14ac:dyDescent="0.4">
      <c r="A8" t="s">
        <v>23</v>
      </c>
      <c r="B8">
        <v>3</v>
      </c>
      <c r="C8" t="s">
        <v>24</v>
      </c>
      <c r="D8" t="s">
        <v>25</v>
      </c>
      <c r="F8">
        <v>1.9E-2</v>
      </c>
      <c r="G8">
        <f t="shared" si="0"/>
        <v>5.6999999999999995E-2</v>
      </c>
      <c r="H8">
        <f t="shared" si="1"/>
        <v>1.9</v>
      </c>
    </row>
    <row r="9" spans="1:11" x14ac:dyDescent="0.4">
      <c r="B9">
        <v>2</v>
      </c>
      <c r="C9" t="s">
        <v>28</v>
      </c>
      <c r="D9" t="s">
        <v>29</v>
      </c>
      <c r="F9">
        <v>1.9E-2</v>
      </c>
      <c r="G9">
        <f t="shared" si="0"/>
        <v>3.7999999999999999E-2</v>
      </c>
      <c r="H9">
        <f t="shared" si="1"/>
        <v>1.9</v>
      </c>
    </row>
    <row r="10" spans="1:11" x14ac:dyDescent="0.4">
      <c r="B10">
        <v>1</v>
      </c>
      <c r="C10" t="s">
        <v>61</v>
      </c>
      <c r="D10" t="s">
        <v>62</v>
      </c>
      <c r="F10">
        <v>1.9E-2</v>
      </c>
      <c r="G10">
        <f t="shared" si="0"/>
        <v>1.9E-2</v>
      </c>
      <c r="H10">
        <f t="shared" si="1"/>
        <v>1.9</v>
      </c>
    </row>
    <row r="11" spans="1:11" x14ac:dyDescent="0.4">
      <c r="B11">
        <v>1</v>
      </c>
      <c r="C11" t="s">
        <v>63</v>
      </c>
      <c r="D11" t="s">
        <v>64</v>
      </c>
      <c r="F11">
        <v>1.9E-2</v>
      </c>
      <c r="G11">
        <f t="shared" si="0"/>
        <v>1.9E-2</v>
      </c>
      <c r="H11">
        <f t="shared" si="1"/>
        <v>1.9</v>
      </c>
    </row>
    <row r="12" spans="1:11" x14ac:dyDescent="0.4">
      <c r="B12">
        <v>2</v>
      </c>
      <c r="C12" t="s">
        <v>30</v>
      </c>
      <c r="D12" t="s">
        <v>31</v>
      </c>
      <c r="F12">
        <v>1.9E-2</v>
      </c>
      <c r="G12">
        <f t="shared" si="0"/>
        <v>3.7999999999999999E-2</v>
      </c>
      <c r="H12">
        <f t="shared" si="1"/>
        <v>1.9</v>
      </c>
    </row>
    <row r="13" spans="1:11" x14ac:dyDescent="0.4">
      <c r="B13">
        <v>2</v>
      </c>
      <c r="C13" t="s">
        <v>65</v>
      </c>
      <c r="D13" t="s">
        <v>66</v>
      </c>
      <c r="F13">
        <v>1.9E-2</v>
      </c>
      <c r="G13">
        <f t="shared" si="0"/>
        <v>3.7999999999999999E-2</v>
      </c>
      <c r="H13">
        <f t="shared" si="1"/>
        <v>1.9</v>
      </c>
    </row>
    <row r="14" spans="1:11" x14ac:dyDescent="0.4">
      <c r="B14">
        <v>2</v>
      </c>
      <c r="C14" t="s">
        <v>32</v>
      </c>
      <c r="D14" t="s">
        <v>33</v>
      </c>
      <c r="F14">
        <v>1.9E-2</v>
      </c>
      <c r="G14">
        <f t="shared" si="0"/>
        <v>3.7999999999999999E-2</v>
      </c>
      <c r="H14">
        <f t="shared" si="1"/>
        <v>1.9</v>
      </c>
    </row>
    <row r="15" spans="1:11" x14ac:dyDescent="0.4">
      <c r="B15">
        <v>2</v>
      </c>
      <c r="C15" t="s">
        <v>67</v>
      </c>
      <c r="D15" t="s">
        <v>68</v>
      </c>
      <c r="F15">
        <v>8.9999999999999993E-3</v>
      </c>
      <c r="G15">
        <f t="shared" si="0"/>
        <v>1.7999999999999999E-2</v>
      </c>
      <c r="H15">
        <f t="shared" si="1"/>
        <v>0.89999999999999991</v>
      </c>
    </row>
    <row r="16" spans="1:11" x14ac:dyDescent="0.4">
      <c r="B16">
        <v>2</v>
      </c>
      <c r="C16" t="s">
        <v>69</v>
      </c>
      <c r="D16" t="s">
        <v>35</v>
      </c>
      <c r="F16">
        <v>8.9999999999999993E-3</v>
      </c>
      <c r="G16">
        <f t="shared" si="0"/>
        <v>1.7999999999999999E-2</v>
      </c>
      <c r="H16">
        <f t="shared" si="1"/>
        <v>0.89999999999999991</v>
      </c>
    </row>
    <row r="17" spans="1:8" x14ac:dyDescent="0.4">
      <c r="A17" t="s">
        <v>70</v>
      </c>
      <c r="B17">
        <v>1</v>
      </c>
      <c r="C17" t="s">
        <v>71</v>
      </c>
      <c r="D17" t="s">
        <v>72</v>
      </c>
      <c r="F17">
        <v>1.27</v>
      </c>
      <c r="G17">
        <f t="shared" si="0"/>
        <v>1.27</v>
      </c>
      <c r="H17">
        <f>F17*10</f>
        <v>12.7</v>
      </c>
    </row>
    <row r="19" spans="1:8" x14ac:dyDescent="0.4">
      <c r="A19" t="s">
        <v>36</v>
      </c>
      <c r="B19" t="s">
        <v>2</v>
      </c>
      <c r="C19" t="s">
        <v>3</v>
      </c>
      <c r="D19" t="s">
        <v>4</v>
      </c>
    </row>
    <row r="20" spans="1:8" x14ac:dyDescent="0.4">
      <c r="A20" t="s">
        <v>5</v>
      </c>
      <c r="B20">
        <v>2</v>
      </c>
      <c r="C20" t="s">
        <v>14</v>
      </c>
      <c r="D20" t="s">
        <v>15</v>
      </c>
      <c r="E20" t="s">
        <v>16</v>
      </c>
      <c r="F20">
        <v>4.8000000000000001E-2</v>
      </c>
      <c r="G20">
        <f t="shared" ref="G20:G29" si="2">F20*B20</f>
        <v>9.6000000000000002E-2</v>
      </c>
      <c r="H20">
        <f>F20*20</f>
        <v>0.96</v>
      </c>
    </row>
    <row r="21" spans="1:8" x14ac:dyDescent="0.4">
      <c r="B21">
        <v>1</v>
      </c>
      <c r="C21" t="s">
        <v>73</v>
      </c>
      <c r="D21" t="s">
        <v>74</v>
      </c>
      <c r="E21" t="s">
        <v>60</v>
      </c>
      <c r="F21">
        <v>0.45</v>
      </c>
      <c r="G21">
        <f t="shared" si="2"/>
        <v>0.45</v>
      </c>
      <c r="H21">
        <f>F21*10</f>
        <v>4.5</v>
      </c>
    </row>
    <row r="22" spans="1:8" x14ac:dyDescent="0.4">
      <c r="B22">
        <v>1</v>
      </c>
      <c r="C22" t="s">
        <v>6</v>
      </c>
      <c r="D22" t="s">
        <v>7</v>
      </c>
      <c r="E22" t="s">
        <v>8</v>
      </c>
      <c r="F22">
        <v>0.627</v>
      </c>
      <c r="G22">
        <f t="shared" si="2"/>
        <v>0.627</v>
      </c>
      <c r="H22">
        <f>F22*B22*6</f>
        <v>3.762</v>
      </c>
    </row>
    <row r="23" spans="1:8" x14ac:dyDescent="0.4">
      <c r="B23">
        <v>2</v>
      </c>
      <c r="C23" t="s">
        <v>58</v>
      </c>
      <c r="D23" t="s">
        <v>75</v>
      </c>
      <c r="E23" t="s">
        <v>76</v>
      </c>
      <c r="F23">
        <v>0.46100000000000002</v>
      </c>
      <c r="G23">
        <f t="shared" si="2"/>
        <v>0.92200000000000004</v>
      </c>
      <c r="H23">
        <f>F23*10</f>
        <v>4.6100000000000003</v>
      </c>
    </row>
    <row r="24" spans="1:8" x14ac:dyDescent="0.4">
      <c r="A24" t="s">
        <v>23</v>
      </c>
      <c r="B24">
        <v>1</v>
      </c>
      <c r="C24" t="s">
        <v>24</v>
      </c>
      <c r="D24" t="s">
        <v>25</v>
      </c>
      <c r="F24">
        <v>1.9E-2</v>
      </c>
      <c r="G24">
        <f t="shared" si="2"/>
        <v>1.9E-2</v>
      </c>
      <c r="H24">
        <f>F24*100</f>
        <v>1.9</v>
      </c>
    </row>
    <row r="25" spans="1:8" x14ac:dyDescent="0.4">
      <c r="B25">
        <v>3</v>
      </c>
      <c r="C25" t="s">
        <v>42</v>
      </c>
      <c r="D25" t="s">
        <v>43</v>
      </c>
      <c r="F25">
        <v>1.2E-2</v>
      </c>
      <c r="G25">
        <f t="shared" si="2"/>
        <v>3.6000000000000004E-2</v>
      </c>
      <c r="H25">
        <f>F25*100</f>
        <v>1.2</v>
      </c>
    </row>
    <row r="26" spans="1:8" x14ac:dyDescent="0.4">
      <c r="A26" s="1"/>
      <c r="B26">
        <v>2</v>
      </c>
      <c r="C26" t="s">
        <v>77</v>
      </c>
      <c r="D26" t="s">
        <v>78</v>
      </c>
      <c r="F26">
        <v>1.2E-2</v>
      </c>
      <c r="G26">
        <f t="shared" si="2"/>
        <v>2.4E-2</v>
      </c>
      <c r="H26">
        <f>F26*100</f>
        <v>1.2</v>
      </c>
    </row>
    <row r="27" spans="1:8" x14ac:dyDescent="0.4">
      <c r="A27" s="1"/>
      <c r="B27">
        <v>2</v>
      </c>
      <c r="C27" t="s">
        <v>30</v>
      </c>
      <c r="D27" t="s">
        <v>31</v>
      </c>
      <c r="F27">
        <v>1.9E-2</v>
      </c>
      <c r="G27">
        <f t="shared" si="2"/>
        <v>3.7999999999999999E-2</v>
      </c>
      <c r="H27">
        <f>F27*100</f>
        <v>1.9</v>
      </c>
    </row>
    <row r="28" spans="1:8" x14ac:dyDescent="0.4">
      <c r="A28" s="1"/>
      <c r="B28">
        <v>1</v>
      </c>
      <c r="C28" t="s">
        <v>32</v>
      </c>
      <c r="D28" t="s">
        <v>33</v>
      </c>
      <c r="F28">
        <v>1.9E-2</v>
      </c>
      <c r="G28">
        <f t="shared" si="2"/>
        <v>1.9E-2</v>
      </c>
      <c r="H28">
        <f>F28*100</f>
        <v>1.9</v>
      </c>
    </row>
    <row r="29" spans="1:8" x14ac:dyDescent="0.4">
      <c r="A29" t="s">
        <v>70</v>
      </c>
      <c r="B29">
        <v>1</v>
      </c>
      <c r="C29" t="s">
        <v>71</v>
      </c>
      <c r="D29" t="s">
        <v>72</v>
      </c>
      <c r="F29">
        <v>1.27</v>
      </c>
      <c r="G29">
        <f t="shared" si="2"/>
        <v>1.27</v>
      </c>
      <c r="H29">
        <f>F29*0</f>
        <v>0</v>
      </c>
    </row>
    <row r="31" spans="1:8" x14ac:dyDescent="0.4">
      <c r="A31" t="s">
        <v>79</v>
      </c>
      <c r="B31" t="s">
        <v>2</v>
      </c>
      <c r="C31" t="s">
        <v>3</v>
      </c>
      <c r="D31" t="s">
        <v>4</v>
      </c>
    </row>
    <row r="32" spans="1:8" x14ac:dyDescent="0.4">
      <c r="A32" t="s">
        <v>5</v>
      </c>
      <c r="B32">
        <v>1</v>
      </c>
      <c r="C32" t="s">
        <v>80</v>
      </c>
      <c r="D32" s="2" t="s">
        <v>81</v>
      </c>
      <c r="F32">
        <v>0.222</v>
      </c>
      <c r="G32">
        <f>F32*B32</f>
        <v>0.222</v>
      </c>
      <c r="H32">
        <f>F32*10</f>
        <v>2.2200000000000002</v>
      </c>
    </row>
    <row r="33" spans="1:8" x14ac:dyDescent="0.4">
      <c r="B33">
        <v>1</v>
      </c>
      <c r="C33" t="s">
        <v>82</v>
      </c>
      <c r="D33" t="s">
        <v>83</v>
      </c>
      <c r="F33">
        <v>0.35</v>
      </c>
      <c r="G33">
        <f>F33*B33</f>
        <v>0.35</v>
      </c>
      <c r="H33">
        <f>F33*10</f>
        <v>3.5</v>
      </c>
    </row>
    <row r="34" spans="1:8" x14ac:dyDescent="0.4">
      <c r="A34" t="s">
        <v>23</v>
      </c>
      <c r="B34">
        <v>2</v>
      </c>
      <c r="C34" t="s">
        <v>84</v>
      </c>
      <c r="D34" t="s">
        <v>85</v>
      </c>
      <c r="F34">
        <v>1.9E-2</v>
      </c>
      <c r="G34">
        <f>F34*B34</f>
        <v>3.7999999999999999E-2</v>
      </c>
      <c r="H34">
        <f>F34*100</f>
        <v>1.9</v>
      </c>
    </row>
    <row r="35" spans="1:8" x14ac:dyDescent="0.4">
      <c r="B35">
        <v>1</v>
      </c>
      <c r="C35" t="s">
        <v>32</v>
      </c>
      <c r="D35" t="s">
        <v>33</v>
      </c>
      <c r="F35">
        <v>1.9E-2</v>
      </c>
      <c r="G35">
        <f>F35*B35</f>
        <v>1.9E-2</v>
      </c>
      <c r="H35">
        <f>F35*100</f>
        <v>1.9</v>
      </c>
    </row>
    <row r="37" spans="1:8" x14ac:dyDescent="0.4">
      <c r="A37" t="s">
        <v>46</v>
      </c>
      <c r="B37" t="s">
        <v>2</v>
      </c>
      <c r="C37" t="s">
        <v>3</v>
      </c>
      <c r="D37" t="s">
        <v>4</v>
      </c>
    </row>
    <row r="38" spans="1:8" x14ac:dyDescent="0.4">
      <c r="A38" t="s">
        <v>47</v>
      </c>
      <c r="B38">
        <v>3</v>
      </c>
      <c r="D38" t="s">
        <v>48</v>
      </c>
      <c r="F38">
        <v>0.61599999999999999</v>
      </c>
      <c r="G38">
        <f>F38*B38</f>
        <v>1.8479999999999999</v>
      </c>
      <c r="H38">
        <f>F38*6*B38</f>
        <v>11.087999999999999</v>
      </c>
    </row>
    <row r="39" spans="1:8" x14ac:dyDescent="0.4">
      <c r="A39" t="s">
        <v>49</v>
      </c>
      <c r="B39">
        <v>1</v>
      </c>
      <c r="D39" t="s">
        <v>50</v>
      </c>
      <c r="F39">
        <v>1.49</v>
      </c>
      <c r="G39">
        <f>F39*B39</f>
        <v>1.49</v>
      </c>
      <c r="H39">
        <f>F39*6*B39</f>
        <v>8.94</v>
      </c>
    </row>
    <row r="40" spans="1:8" x14ac:dyDescent="0.4">
      <c r="A40" s="1" t="s">
        <v>51</v>
      </c>
      <c r="B40">
        <v>1</v>
      </c>
      <c r="D40" t="s">
        <v>52</v>
      </c>
      <c r="F40">
        <v>4.6900000000000004</v>
      </c>
      <c r="G40">
        <v>4.6900000000000004</v>
      </c>
      <c r="H40">
        <f>F40*2*B40</f>
        <v>9.3800000000000008</v>
      </c>
    </row>
    <row r="41" spans="1:8" x14ac:dyDescent="0.4">
      <c r="A41" s="1" t="s">
        <v>53</v>
      </c>
      <c r="B41">
        <v>2</v>
      </c>
      <c r="D41" t="s">
        <v>54</v>
      </c>
      <c r="F41">
        <v>2.1</v>
      </c>
      <c r="G41">
        <v>5.69</v>
      </c>
      <c r="H41">
        <v>5.69</v>
      </c>
    </row>
    <row r="42" spans="1:8" x14ac:dyDescent="0.4">
      <c r="A42" s="1" t="s">
        <v>55</v>
      </c>
      <c r="B42">
        <v>1</v>
      </c>
      <c r="D42" t="s">
        <v>56</v>
      </c>
      <c r="F42">
        <v>0.11799999999999999</v>
      </c>
      <c r="G42">
        <v>6.69</v>
      </c>
      <c r="H42">
        <f>F42*25</f>
        <v>2.9499999999999997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75" zoomScaleNormal="75" workbookViewId="0">
      <selection activeCell="D3" sqref="D3"/>
    </sheetView>
  </sheetViews>
  <sheetFormatPr defaultRowHeight="12.3" x14ac:dyDescent="0.4"/>
  <cols>
    <col min="1" max="2" width="10.38671875"/>
    <col min="3" max="3" width="10.38671875" style="3"/>
    <col min="4" max="4" width="30.109375" style="4"/>
    <col min="5" max="1025" width="10.38671875"/>
  </cols>
  <sheetData>
    <row r="1" spans="1:8" x14ac:dyDescent="0.4">
      <c r="A1" t="s">
        <v>0</v>
      </c>
      <c r="C1"/>
      <c r="D1"/>
    </row>
    <row r="2" spans="1:8" x14ac:dyDescent="0.4">
      <c r="A2" t="s">
        <v>86</v>
      </c>
      <c r="B2" t="s">
        <v>2</v>
      </c>
      <c r="C2" s="5" t="s">
        <v>3</v>
      </c>
      <c r="D2" s="6" t="s">
        <v>4</v>
      </c>
      <c r="G2" t="s">
        <v>87</v>
      </c>
      <c r="H2" t="s">
        <v>88</v>
      </c>
    </row>
    <row r="3" spans="1:8" x14ac:dyDescent="0.4">
      <c r="A3" t="s">
        <v>89</v>
      </c>
      <c r="B3">
        <v>2</v>
      </c>
      <c r="C3"/>
      <c r="D3" s="4" t="s">
        <v>90</v>
      </c>
      <c r="F3">
        <v>4</v>
      </c>
      <c r="G3">
        <v>5.71</v>
      </c>
      <c r="H3">
        <f>F3*G3</f>
        <v>22.84</v>
      </c>
    </row>
    <row r="4" spans="1:8" x14ac:dyDescent="0.4">
      <c r="A4" t="s">
        <v>91</v>
      </c>
      <c r="B4">
        <v>1</v>
      </c>
      <c r="C4"/>
      <c r="D4" s="4" t="s">
        <v>92</v>
      </c>
      <c r="F4">
        <v>2</v>
      </c>
      <c r="G4">
        <v>2.83</v>
      </c>
      <c r="H4">
        <f>F4*G4</f>
        <v>5.66</v>
      </c>
    </row>
    <row r="5" spans="1:8" x14ac:dyDescent="0.4">
      <c r="A5" t="s">
        <v>93</v>
      </c>
      <c r="B5">
        <v>1</v>
      </c>
      <c r="C5"/>
      <c r="D5" t="s">
        <v>94</v>
      </c>
      <c r="F5">
        <v>1</v>
      </c>
      <c r="G5">
        <v>21.2</v>
      </c>
      <c r="H5">
        <f>F5*G5</f>
        <v>21.2</v>
      </c>
    </row>
    <row r="6" spans="1:8" x14ac:dyDescent="0.4">
      <c r="C6"/>
      <c r="D6"/>
    </row>
    <row r="7" spans="1:8" x14ac:dyDescent="0.4">
      <c r="A7" t="s">
        <v>95</v>
      </c>
      <c r="C7"/>
      <c r="D7"/>
    </row>
    <row r="8" spans="1:8" x14ac:dyDescent="0.4">
      <c r="A8" t="s">
        <v>96</v>
      </c>
      <c r="C8"/>
      <c r="D8"/>
    </row>
    <row r="9" spans="1:8" x14ac:dyDescent="0.4">
      <c r="C9"/>
      <c r="D9"/>
    </row>
    <row r="10" spans="1:8" x14ac:dyDescent="0.4">
      <c r="A10" t="s">
        <v>36</v>
      </c>
      <c r="C10"/>
      <c r="D10"/>
    </row>
    <row r="11" spans="1:8" x14ac:dyDescent="0.4">
      <c r="A11" t="s">
        <v>97</v>
      </c>
      <c r="B11">
        <v>1</v>
      </c>
      <c r="C11" s="3" t="s">
        <v>6</v>
      </c>
      <c r="D11" t="s">
        <v>7</v>
      </c>
      <c r="E11" s="4" t="s">
        <v>98</v>
      </c>
      <c r="F11">
        <f t="shared" ref="F11:F32" si="0">B11*2</f>
        <v>2</v>
      </c>
      <c r="G11">
        <v>0.627</v>
      </c>
      <c r="H11">
        <f t="shared" ref="H11:H32" si="1">F11*G11</f>
        <v>1.254</v>
      </c>
    </row>
    <row r="12" spans="1:8" x14ac:dyDescent="0.4">
      <c r="A12" t="s">
        <v>99</v>
      </c>
      <c r="B12">
        <v>2</v>
      </c>
      <c r="C12" s="3" t="s">
        <v>17</v>
      </c>
      <c r="D12" t="s">
        <v>18</v>
      </c>
      <c r="E12" s="4" t="s">
        <v>98</v>
      </c>
      <c r="F12">
        <f t="shared" si="0"/>
        <v>4</v>
      </c>
      <c r="G12">
        <v>0.33100000000000002</v>
      </c>
      <c r="H12">
        <f t="shared" si="1"/>
        <v>1.3240000000000001</v>
      </c>
    </row>
    <row r="13" spans="1:8" x14ac:dyDescent="0.4">
      <c r="A13" t="s">
        <v>100</v>
      </c>
      <c r="B13">
        <v>1</v>
      </c>
      <c r="C13" s="3" t="s">
        <v>80</v>
      </c>
      <c r="D13" t="s">
        <v>74</v>
      </c>
      <c r="E13" s="4" t="s">
        <v>98</v>
      </c>
      <c r="F13">
        <f t="shared" si="0"/>
        <v>2</v>
      </c>
      <c r="G13">
        <v>0.79100000000000004</v>
      </c>
      <c r="H13">
        <f t="shared" si="1"/>
        <v>1.5820000000000001</v>
      </c>
    </row>
    <row r="14" spans="1:8" x14ac:dyDescent="0.4">
      <c r="A14" t="s">
        <v>101</v>
      </c>
      <c r="B14">
        <v>1</v>
      </c>
      <c r="C14" s="3" t="s">
        <v>102</v>
      </c>
      <c r="D14" t="s">
        <v>103</v>
      </c>
      <c r="E14" s="4" t="s">
        <v>98</v>
      </c>
      <c r="F14">
        <f t="shared" si="0"/>
        <v>2</v>
      </c>
      <c r="G14">
        <v>0.71</v>
      </c>
      <c r="H14">
        <f t="shared" si="1"/>
        <v>1.42</v>
      </c>
    </row>
    <row r="15" spans="1:8" x14ac:dyDescent="0.4">
      <c r="A15" t="s">
        <v>104</v>
      </c>
      <c r="B15">
        <v>1</v>
      </c>
      <c r="C15" s="3" t="s">
        <v>58</v>
      </c>
      <c r="D15" t="s">
        <v>105</v>
      </c>
      <c r="E15" s="4" t="s">
        <v>98</v>
      </c>
      <c r="F15">
        <f t="shared" si="0"/>
        <v>2</v>
      </c>
      <c r="G15">
        <v>0.54900000000000004</v>
      </c>
      <c r="H15">
        <f t="shared" si="1"/>
        <v>1.0980000000000001</v>
      </c>
    </row>
    <row r="16" spans="1:8" x14ac:dyDescent="0.4">
      <c r="A16" t="s">
        <v>106</v>
      </c>
      <c r="B16">
        <v>2</v>
      </c>
      <c r="C16" s="3" t="s">
        <v>11</v>
      </c>
      <c r="D16" t="s">
        <v>12</v>
      </c>
      <c r="E16" s="4" t="s">
        <v>107</v>
      </c>
      <c r="F16">
        <f t="shared" si="0"/>
        <v>4</v>
      </c>
      <c r="G16">
        <v>0.65700000000000003</v>
      </c>
      <c r="H16">
        <f t="shared" si="1"/>
        <v>2.6280000000000001</v>
      </c>
    </row>
    <row r="17" spans="1:8" x14ac:dyDescent="0.4">
      <c r="A17" t="s">
        <v>108</v>
      </c>
      <c r="B17">
        <v>1</v>
      </c>
      <c r="C17" s="3" t="s">
        <v>109</v>
      </c>
      <c r="D17" t="s">
        <v>110</v>
      </c>
      <c r="E17" s="4" t="s">
        <v>111</v>
      </c>
      <c r="F17">
        <f t="shared" si="0"/>
        <v>2</v>
      </c>
      <c r="G17">
        <v>0.13400000000000001</v>
      </c>
      <c r="H17">
        <f t="shared" si="1"/>
        <v>0.26800000000000002</v>
      </c>
    </row>
    <row r="18" spans="1:8" x14ac:dyDescent="0.4">
      <c r="A18" t="s">
        <v>112</v>
      </c>
      <c r="B18">
        <v>2</v>
      </c>
      <c r="C18" s="3" t="s">
        <v>113</v>
      </c>
      <c r="D18" t="s">
        <v>15</v>
      </c>
      <c r="E18" s="4" t="s">
        <v>107</v>
      </c>
      <c r="F18">
        <f t="shared" si="0"/>
        <v>4</v>
      </c>
      <c r="G18">
        <v>4.8000000000000001E-2</v>
      </c>
      <c r="H18">
        <f t="shared" si="1"/>
        <v>0.192</v>
      </c>
    </row>
    <row r="19" spans="1:8" x14ac:dyDescent="0.4">
      <c r="A19" t="s">
        <v>114</v>
      </c>
      <c r="B19">
        <v>1</v>
      </c>
      <c r="C19" s="3" t="s">
        <v>115</v>
      </c>
      <c r="D19" t="s">
        <v>116</v>
      </c>
      <c r="E19" s="4" t="s">
        <v>107</v>
      </c>
      <c r="F19">
        <f t="shared" si="0"/>
        <v>2</v>
      </c>
      <c r="G19">
        <v>1.1499999999999999</v>
      </c>
      <c r="H19">
        <f t="shared" si="1"/>
        <v>2.2999999999999998</v>
      </c>
    </row>
    <row r="20" spans="1:8" x14ac:dyDescent="0.4">
      <c r="A20" t="s">
        <v>21</v>
      </c>
      <c r="B20">
        <v>1</v>
      </c>
      <c r="C20"/>
      <c r="D20" t="s">
        <v>22</v>
      </c>
      <c r="F20">
        <f t="shared" si="0"/>
        <v>2</v>
      </c>
      <c r="G20">
        <v>0.253</v>
      </c>
      <c r="H20">
        <f t="shared" si="1"/>
        <v>0.50600000000000001</v>
      </c>
    </row>
    <row r="21" spans="1:8" x14ac:dyDescent="0.4">
      <c r="A21" t="s">
        <v>117</v>
      </c>
      <c r="B21">
        <v>1</v>
      </c>
      <c r="C21"/>
      <c r="D21" t="s">
        <v>118</v>
      </c>
      <c r="F21">
        <f t="shared" si="0"/>
        <v>2</v>
      </c>
      <c r="H21">
        <f t="shared" si="1"/>
        <v>0</v>
      </c>
    </row>
    <row r="22" spans="1:8" x14ac:dyDescent="0.4">
      <c r="A22" t="s">
        <v>119</v>
      </c>
      <c r="B22">
        <v>1</v>
      </c>
      <c r="C22" s="3" t="s">
        <v>120</v>
      </c>
      <c r="D22"/>
      <c r="F22">
        <f t="shared" si="0"/>
        <v>2</v>
      </c>
      <c r="G22">
        <v>1.9E-2</v>
      </c>
      <c r="H22">
        <f t="shared" si="1"/>
        <v>3.7999999999999999E-2</v>
      </c>
    </row>
    <row r="23" spans="1:8" x14ac:dyDescent="0.4">
      <c r="A23" t="s">
        <v>121</v>
      </c>
      <c r="B23">
        <v>1</v>
      </c>
      <c r="C23" s="3" t="s">
        <v>34</v>
      </c>
      <c r="D23"/>
      <c r="F23">
        <f t="shared" si="0"/>
        <v>2</v>
      </c>
      <c r="G23">
        <v>1.9E-2</v>
      </c>
      <c r="H23">
        <f t="shared" si="1"/>
        <v>3.7999999999999999E-2</v>
      </c>
    </row>
    <row r="24" spans="1:8" x14ac:dyDescent="0.4">
      <c r="A24" t="s">
        <v>122</v>
      </c>
      <c r="B24">
        <v>5</v>
      </c>
      <c r="C24" s="3" t="s">
        <v>30</v>
      </c>
      <c r="D24"/>
      <c r="F24">
        <f t="shared" si="0"/>
        <v>10</v>
      </c>
      <c r="G24">
        <v>1.9E-2</v>
      </c>
      <c r="H24">
        <f t="shared" si="1"/>
        <v>0.19</v>
      </c>
    </row>
    <row r="25" spans="1:8" x14ac:dyDescent="0.4">
      <c r="A25" t="s">
        <v>123</v>
      </c>
      <c r="B25">
        <v>2</v>
      </c>
      <c r="C25" s="3">
        <v>100</v>
      </c>
      <c r="D25"/>
      <c r="F25">
        <f t="shared" si="0"/>
        <v>4</v>
      </c>
      <c r="G25">
        <v>1.9E-2</v>
      </c>
      <c r="H25">
        <f t="shared" si="1"/>
        <v>7.5999999999999998E-2</v>
      </c>
    </row>
    <row r="26" spans="1:8" x14ac:dyDescent="0.4">
      <c r="A26" t="s">
        <v>124</v>
      </c>
      <c r="B26">
        <v>2</v>
      </c>
      <c r="C26" s="3" t="s">
        <v>125</v>
      </c>
      <c r="D26"/>
      <c r="F26">
        <f t="shared" si="0"/>
        <v>4</v>
      </c>
      <c r="G26">
        <v>1.9E-2</v>
      </c>
      <c r="H26">
        <f t="shared" si="1"/>
        <v>7.5999999999999998E-2</v>
      </c>
    </row>
    <row r="27" spans="1:8" x14ac:dyDescent="0.4">
      <c r="A27" t="s">
        <v>126</v>
      </c>
      <c r="B27">
        <v>2</v>
      </c>
      <c r="C27" s="3" t="s">
        <v>127</v>
      </c>
      <c r="D27"/>
      <c r="F27">
        <f t="shared" si="0"/>
        <v>4</v>
      </c>
      <c r="G27">
        <v>1.9E-2</v>
      </c>
      <c r="H27">
        <f t="shared" si="1"/>
        <v>7.5999999999999998E-2</v>
      </c>
    </row>
    <row r="28" spans="1:8" x14ac:dyDescent="0.4">
      <c r="A28" t="s">
        <v>128</v>
      </c>
      <c r="B28">
        <v>1</v>
      </c>
      <c r="C28" s="3" t="s">
        <v>32</v>
      </c>
      <c r="D28"/>
      <c r="F28">
        <f t="shared" si="0"/>
        <v>2</v>
      </c>
      <c r="G28">
        <v>1.9E-2</v>
      </c>
      <c r="H28">
        <f t="shared" si="1"/>
        <v>3.7999999999999999E-2</v>
      </c>
    </row>
    <row r="29" spans="1:8" x14ac:dyDescent="0.4">
      <c r="A29" t="s">
        <v>129</v>
      </c>
      <c r="B29">
        <v>1</v>
      </c>
      <c r="C29" s="3" t="s">
        <v>28</v>
      </c>
      <c r="D29"/>
      <c r="F29">
        <f t="shared" si="0"/>
        <v>2</v>
      </c>
      <c r="G29">
        <v>1.9E-2</v>
      </c>
      <c r="H29">
        <f t="shared" si="1"/>
        <v>3.7999999999999999E-2</v>
      </c>
    </row>
    <row r="30" spans="1:8" x14ac:dyDescent="0.4">
      <c r="A30" t="s">
        <v>130</v>
      </c>
      <c r="B30">
        <v>1</v>
      </c>
      <c r="C30" s="3" t="s">
        <v>24</v>
      </c>
      <c r="D30"/>
      <c r="F30">
        <f t="shared" si="0"/>
        <v>2</v>
      </c>
      <c r="G30">
        <v>1.9E-2</v>
      </c>
      <c r="H30">
        <f t="shared" si="1"/>
        <v>3.7999999999999999E-2</v>
      </c>
    </row>
    <row r="31" spans="1:8" x14ac:dyDescent="0.4">
      <c r="A31" t="s">
        <v>131</v>
      </c>
      <c r="B31">
        <v>1</v>
      </c>
      <c r="C31"/>
      <c r="D31" s="4" t="s">
        <v>71</v>
      </c>
      <c r="F31">
        <f t="shared" si="0"/>
        <v>2</v>
      </c>
      <c r="G31">
        <v>1.27</v>
      </c>
      <c r="H31">
        <f t="shared" si="1"/>
        <v>2.54</v>
      </c>
    </row>
    <row r="32" spans="1:8" x14ac:dyDescent="0.4">
      <c r="A32" t="s">
        <v>132</v>
      </c>
      <c r="B32">
        <v>1</v>
      </c>
      <c r="C32" s="3" t="s">
        <v>34</v>
      </c>
      <c r="D32" s="4" t="s">
        <v>133</v>
      </c>
      <c r="F32">
        <f t="shared" si="0"/>
        <v>2</v>
      </c>
      <c r="G32">
        <v>2.16</v>
      </c>
      <c r="H32">
        <f t="shared" si="1"/>
        <v>4.32</v>
      </c>
    </row>
    <row r="33" spans="1:8" x14ac:dyDescent="0.4">
      <c r="C33"/>
      <c r="D33"/>
    </row>
    <row r="34" spans="1:8" x14ac:dyDescent="0.4">
      <c r="A34" t="s">
        <v>134</v>
      </c>
      <c r="C34"/>
      <c r="D34"/>
    </row>
    <row r="35" spans="1:8" x14ac:dyDescent="0.4">
      <c r="A35" t="s">
        <v>132</v>
      </c>
      <c r="B35">
        <v>1</v>
      </c>
      <c r="C35" s="3" t="s">
        <v>135</v>
      </c>
      <c r="D35" s="4" t="s">
        <v>136</v>
      </c>
      <c r="F35">
        <f>B35*2</f>
        <v>2</v>
      </c>
      <c r="G35">
        <v>2.16</v>
      </c>
      <c r="H35">
        <f>F35*G35</f>
        <v>4.32</v>
      </c>
    </row>
    <row r="36" spans="1:8" x14ac:dyDescent="0.4">
      <c r="D36"/>
    </row>
    <row r="37" spans="1:8" x14ac:dyDescent="0.4">
      <c r="A37" t="s">
        <v>47</v>
      </c>
      <c r="B37">
        <v>3</v>
      </c>
      <c r="D37" s="4" t="s">
        <v>48</v>
      </c>
      <c r="F37">
        <f>B37*2</f>
        <v>6</v>
      </c>
      <c r="G37">
        <v>0.61599999999999999</v>
      </c>
      <c r="H37">
        <f>F37*G37</f>
        <v>3.6959999999999997</v>
      </c>
    </row>
    <row r="38" spans="1:8" x14ac:dyDescent="0.4">
      <c r="A38" t="s">
        <v>49</v>
      </c>
      <c r="B38">
        <v>2</v>
      </c>
      <c r="D38" s="4" t="s">
        <v>50</v>
      </c>
      <c r="F38">
        <f>B38*2</f>
        <v>4</v>
      </c>
      <c r="G38">
        <v>1.49</v>
      </c>
      <c r="H38">
        <f>F38*G38</f>
        <v>5.96</v>
      </c>
    </row>
    <row r="39" spans="1:8" x14ac:dyDescent="0.4">
      <c r="H39">
        <f>SUM(H3:H38)</f>
        <v>83.715999999999966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A6" zoomScale="75" zoomScaleNormal="75" workbookViewId="0">
      <selection activeCell="J54" sqref="J54"/>
    </sheetView>
  </sheetViews>
  <sheetFormatPr defaultRowHeight="12.3" x14ac:dyDescent="0.4"/>
  <cols>
    <col min="1" max="2" width="8.5"/>
    <col min="3" max="3" width="7.94140625" style="3"/>
    <col min="4" max="4" width="27.27734375"/>
    <col min="5" max="5" width="12.6640625" style="4"/>
    <col min="6" max="6" width="12.44140625" style="4"/>
    <col min="7" max="7" width="27.77734375"/>
    <col min="8" max="8" width="10.27734375"/>
    <col min="9" max="9" width="12.1640625"/>
    <col min="10" max="1025" width="8.5"/>
  </cols>
  <sheetData>
    <row r="1" spans="1:16" x14ac:dyDescent="0.4">
      <c r="A1" t="s">
        <v>5</v>
      </c>
      <c r="B1">
        <v>1</v>
      </c>
      <c r="C1" s="3" t="s">
        <v>3</v>
      </c>
      <c r="D1" s="3" t="s">
        <v>137</v>
      </c>
      <c r="E1" t="s">
        <v>138</v>
      </c>
      <c r="F1" s="4" t="s">
        <v>139</v>
      </c>
      <c r="G1" s="4" t="s">
        <v>140</v>
      </c>
      <c r="H1" t="s">
        <v>141</v>
      </c>
      <c r="I1" t="s">
        <v>142</v>
      </c>
      <c r="J1" s="7" t="s">
        <v>143</v>
      </c>
      <c r="K1" t="s">
        <v>144</v>
      </c>
      <c r="L1" t="s">
        <v>145</v>
      </c>
      <c r="M1" t="s">
        <v>146</v>
      </c>
      <c r="O1" t="s">
        <v>147</v>
      </c>
    </row>
    <row r="2" spans="1:16" x14ac:dyDescent="0.4">
      <c r="B2">
        <v>1</v>
      </c>
      <c r="C2" s="3" t="s">
        <v>148</v>
      </c>
      <c r="D2" t="s">
        <v>149</v>
      </c>
      <c r="E2" t="s">
        <v>76</v>
      </c>
      <c r="F2" s="6" t="s">
        <v>111</v>
      </c>
      <c r="G2" t="s">
        <v>150</v>
      </c>
      <c r="H2">
        <f t="shared" ref="H2:H19" si="0">B2*2</f>
        <v>2</v>
      </c>
      <c r="I2">
        <v>10</v>
      </c>
      <c r="J2">
        <v>0.13800000000000001</v>
      </c>
      <c r="K2">
        <v>0.13800000000000001</v>
      </c>
      <c r="L2">
        <v>8.3000000000000004E-2</v>
      </c>
      <c r="M2">
        <f>I2*K2</f>
        <v>1.3800000000000001</v>
      </c>
      <c r="O2" t="s">
        <v>151</v>
      </c>
      <c r="P2" t="s">
        <v>36</v>
      </c>
    </row>
    <row r="3" spans="1:16" x14ac:dyDescent="0.4">
      <c r="B3">
        <v>2</v>
      </c>
      <c r="C3" s="3" t="s">
        <v>152</v>
      </c>
      <c r="D3" t="s">
        <v>149</v>
      </c>
      <c r="E3" t="s">
        <v>76</v>
      </c>
      <c r="F3" s="6" t="s">
        <v>111</v>
      </c>
      <c r="G3" t="s">
        <v>153</v>
      </c>
      <c r="H3">
        <f t="shared" si="0"/>
        <v>4</v>
      </c>
      <c r="I3">
        <v>10</v>
      </c>
      <c r="J3">
        <v>0.13800000000000001</v>
      </c>
      <c r="K3">
        <v>0.13800000000000001</v>
      </c>
      <c r="L3">
        <v>8.3000000000000004E-2</v>
      </c>
      <c r="M3">
        <f>I3*K3</f>
        <v>1.3800000000000001</v>
      </c>
      <c r="P3" t="s">
        <v>57</v>
      </c>
    </row>
    <row r="4" spans="1:16" x14ac:dyDescent="0.4">
      <c r="B4">
        <v>3</v>
      </c>
      <c r="C4" s="3" t="s">
        <v>154</v>
      </c>
      <c r="D4" t="s">
        <v>149</v>
      </c>
      <c r="E4" t="s">
        <v>76</v>
      </c>
      <c r="F4" s="6" t="s">
        <v>111</v>
      </c>
      <c r="G4" t="s">
        <v>155</v>
      </c>
      <c r="H4">
        <f t="shared" si="0"/>
        <v>6</v>
      </c>
      <c r="I4">
        <v>10</v>
      </c>
      <c r="J4">
        <v>0.13800000000000001</v>
      </c>
      <c r="K4">
        <v>0.13800000000000001</v>
      </c>
      <c r="L4">
        <v>8.3000000000000004E-2</v>
      </c>
      <c r="M4">
        <f>I4*K4</f>
        <v>1.3800000000000001</v>
      </c>
      <c r="P4" t="s">
        <v>79</v>
      </c>
    </row>
    <row r="5" spans="1:16" x14ac:dyDescent="0.4">
      <c r="B5">
        <v>7</v>
      </c>
      <c r="C5" s="3" t="s">
        <v>14</v>
      </c>
      <c r="D5" t="s">
        <v>149</v>
      </c>
      <c r="E5" t="s">
        <v>156</v>
      </c>
      <c r="F5" s="6" t="s">
        <v>111</v>
      </c>
      <c r="G5" t="s">
        <v>157</v>
      </c>
      <c r="H5">
        <f t="shared" si="0"/>
        <v>14</v>
      </c>
      <c r="I5">
        <v>20</v>
      </c>
      <c r="J5">
        <v>0.111</v>
      </c>
      <c r="K5">
        <v>0.111</v>
      </c>
      <c r="L5">
        <v>9.7000000000000003E-2</v>
      </c>
      <c r="M5">
        <f>I5*K5</f>
        <v>2.2200000000000002</v>
      </c>
      <c r="P5" t="s">
        <v>158</v>
      </c>
    </row>
    <row r="6" spans="1:16" x14ac:dyDescent="0.4">
      <c r="B6">
        <v>1</v>
      </c>
      <c r="C6" s="3" t="s">
        <v>159</v>
      </c>
      <c r="D6" t="s">
        <v>160</v>
      </c>
      <c r="E6" s="4" t="s">
        <v>156</v>
      </c>
      <c r="F6" s="4" t="s">
        <v>98</v>
      </c>
      <c r="G6" t="s">
        <v>20</v>
      </c>
      <c r="H6">
        <f t="shared" si="0"/>
        <v>2</v>
      </c>
      <c r="I6">
        <v>4</v>
      </c>
      <c r="J6">
        <v>0.77400000000000002</v>
      </c>
      <c r="K6">
        <v>0.44500000000000001</v>
      </c>
      <c r="L6">
        <v>0.3</v>
      </c>
      <c r="M6">
        <f>I6*J6</f>
        <v>3.0960000000000001</v>
      </c>
      <c r="O6" t="s">
        <v>0</v>
      </c>
      <c r="P6" t="s">
        <v>95</v>
      </c>
    </row>
    <row r="7" spans="1:16" x14ac:dyDescent="0.4">
      <c r="B7">
        <v>4</v>
      </c>
      <c r="C7" s="3" t="s">
        <v>37</v>
      </c>
      <c r="D7" t="s">
        <v>160</v>
      </c>
      <c r="E7" s="4" t="s">
        <v>156</v>
      </c>
      <c r="F7" s="4" t="s">
        <v>98</v>
      </c>
      <c r="G7" t="s">
        <v>161</v>
      </c>
      <c r="H7">
        <f t="shared" si="0"/>
        <v>8</v>
      </c>
      <c r="I7">
        <v>10</v>
      </c>
      <c r="J7">
        <v>0.77400000000000002</v>
      </c>
      <c r="K7">
        <v>0.44500000000000001</v>
      </c>
      <c r="L7">
        <v>0.3</v>
      </c>
      <c r="M7">
        <f>I7*K7</f>
        <v>4.45</v>
      </c>
      <c r="P7" t="s">
        <v>36</v>
      </c>
    </row>
    <row r="8" spans="1:16" x14ac:dyDescent="0.4">
      <c r="B8">
        <v>1</v>
      </c>
      <c r="C8" t="s">
        <v>162</v>
      </c>
      <c r="D8" t="s">
        <v>160</v>
      </c>
      <c r="E8" s="4" t="s">
        <v>60</v>
      </c>
      <c r="F8" s="4" t="s">
        <v>98</v>
      </c>
      <c r="G8" t="s">
        <v>163</v>
      </c>
      <c r="H8">
        <f t="shared" si="0"/>
        <v>2</v>
      </c>
      <c r="I8">
        <v>4</v>
      </c>
      <c r="J8">
        <v>0.76100000000000001</v>
      </c>
      <c r="K8">
        <v>0.434</v>
      </c>
      <c r="L8">
        <v>0.29299999999999998</v>
      </c>
      <c r="M8">
        <f>I8*J8</f>
        <v>3.044</v>
      </c>
      <c r="P8" t="s">
        <v>1</v>
      </c>
    </row>
    <row r="9" spans="1:16" x14ac:dyDescent="0.4">
      <c r="B9">
        <v>3</v>
      </c>
      <c r="C9" s="3" t="s">
        <v>80</v>
      </c>
      <c r="D9" t="s">
        <v>160</v>
      </c>
      <c r="E9" s="6" t="s">
        <v>60</v>
      </c>
      <c r="F9" s="4" t="s">
        <v>98</v>
      </c>
      <c r="G9" t="s">
        <v>164</v>
      </c>
      <c r="H9">
        <f t="shared" si="0"/>
        <v>6</v>
      </c>
      <c r="I9">
        <v>10</v>
      </c>
      <c r="J9">
        <v>0.871</v>
      </c>
      <c r="K9">
        <v>0.495</v>
      </c>
      <c r="L9">
        <v>0.495</v>
      </c>
      <c r="M9">
        <f>I9*K9</f>
        <v>4.95</v>
      </c>
      <c r="O9" t="s">
        <v>165</v>
      </c>
      <c r="P9" t="s">
        <v>36</v>
      </c>
    </row>
    <row r="10" spans="1:16" x14ac:dyDescent="0.4">
      <c r="B10">
        <v>1</v>
      </c>
      <c r="C10" s="3" t="s">
        <v>82</v>
      </c>
      <c r="D10" t="s">
        <v>160</v>
      </c>
      <c r="E10" s="6" t="s">
        <v>60</v>
      </c>
      <c r="F10" s="4" t="s">
        <v>107</v>
      </c>
      <c r="G10" t="s">
        <v>166</v>
      </c>
      <c r="H10">
        <f t="shared" si="0"/>
        <v>2</v>
      </c>
      <c r="I10">
        <v>4</v>
      </c>
      <c r="J10">
        <v>0.71899999999999997</v>
      </c>
      <c r="K10">
        <v>0.39</v>
      </c>
      <c r="L10">
        <v>0.39</v>
      </c>
      <c r="M10">
        <f>I10*J10</f>
        <v>2.8759999999999999</v>
      </c>
      <c r="P10" t="s">
        <v>79</v>
      </c>
    </row>
    <row r="11" spans="1:16" x14ac:dyDescent="0.4">
      <c r="B11">
        <v>1</v>
      </c>
      <c r="C11" s="3" t="s">
        <v>82</v>
      </c>
      <c r="D11" t="s">
        <v>160</v>
      </c>
      <c r="E11" s="4" t="s">
        <v>167</v>
      </c>
      <c r="F11" s="4" t="s">
        <v>168</v>
      </c>
      <c r="G11" t="s">
        <v>169</v>
      </c>
      <c r="H11">
        <f t="shared" si="0"/>
        <v>2</v>
      </c>
      <c r="I11">
        <v>4</v>
      </c>
      <c r="J11">
        <v>0.26300000000000001</v>
      </c>
      <c r="K11">
        <v>0.23400000000000001</v>
      </c>
      <c r="L11">
        <v>0.19800000000000001</v>
      </c>
      <c r="M11">
        <f>I11*J11</f>
        <v>1.052</v>
      </c>
      <c r="P11" t="s">
        <v>134</v>
      </c>
    </row>
    <row r="12" spans="1:16" x14ac:dyDescent="0.4">
      <c r="B12">
        <v>6</v>
      </c>
      <c r="C12" s="3" t="s">
        <v>6</v>
      </c>
      <c r="D12" t="s">
        <v>160</v>
      </c>
      <c r="E12" s="6" t="s">
        <v>60</v>
      </c>
      <c r="F12" s="4" t="s">
        <v>98</v>
      </c>
      <c r="G12" t="s">
        <v>170</v>
      </c>
      <c r="H12">
        <f t="shared" si="0"/>
        <v>12</v>
      </c>
      <c r="I12">
        <v>15</v>
      </c>
      <c r="J12">
        <v>0.94</v>
      </c>
      <c r="K12">
        <v>0.69699999999999995</v>
      </c>
      <c r="L12">
        <v>0.69699999999999995</v>
      </c>
      <c r="M12">
        <f>I12*K12</f>
        <v>10.455</v>
      </c>
      <c r="P12" t="s">
        <v>1</v>
      </c>
    </row>
    <row r="13" spans="1:16" x14ac:dyDescent="0.4">
      <c r="B13">
        <v>1</v>
      </c>
      <c r="C13" s="3" t="s">
        <v>171</v>
      </c>
      <c r="D13" t="s">
        <v>160</v>
      </c>
      <c r="E13" s="4" t="s">
        <v>167</v>
      </c>
      <c r="F13" s="4" t="s">
        <v>168</v>
      </c>
      <c r="G13" t="s">
        <v>172</v>
      </c>
      <c r="H13">
        <f t="shared" si="0"/>
        <v>2</v>
      </c>
      <c r="I13">
        <v>2</v>
      </c>
      <c r="J13">
        <v>0.30399999999999999</v>
      </c>
      <c r="K13">
        <v>0.29699999999999999</v>
      </c>
      <c r="L13">
        <v>0.29699999999999999</v>
      </c>
      <c r="M13">
        <f>I13*J13</f>
        <v>0.60799999999999998</v>
      </c>
      <c r="P13" t="s">
        <v>173</v>
      </c>
    </row>
    <row r="14" spans="1:16" x14ac:dyDescent="0.4">
      <c r="B14">
        <v>1</v>
      </c>
      <c r="C14" s="3" t="s">
        <v>174</v>
      </c>
      <c r="D14" t="s">
        <v>160</v>
      </c>
      <c r="E14" s="4" t="s">
        <v>167</v>
      </c>
      <c r="F14" s="4" t="s">
        <v>168</v>
      </c>
      <c r="G14" t="s">
        <v>40</v>
      </c>
      <c r="H14">
        <f t="shared" si="0"/>
        <v>2</v>
      </c>
      <c r="I14">
        <v>2</v>
      </c>
      <c r="J14">
        <v>1.01</v>
      </c>
      <c r="K14">
        <v>0.93400000000000005</v>
      </c>
      <c r="L14">
        <v>0.85699999999999998</v>
      </c>
      <c r="M14">
        <f>I14*J14</f>
        <v>2.02</v>
      </c>
      <c r="P14" t="s">
        <v>175</v>
      </c>
    </row>
    <row r="15" spans="1:16" x14ac:dyDescent="0.4">
      <c r="B15">
        <v>1</v>
      </c>
      <c r="C15" s="3" t="s">
        <v>17</v>
      </c>
      <c r="D15" t="s">
        <v>160</v>
      </c>
      <c r="E15" s="4" t="s">
        <v>167</v>
      </c>
      <c r="F15" s="4" t="s">
        <v>168</v>
      </c>
      <c r="G15" t="s">
        <v>41</v>
      </c>
      <c r="H15">
        <f t="shared" si="0"/>
        <v>2</v>
      </c>
      <c r="I15">
        <v>2</v>
      </c>
      <c r="J15">
        <v>2.2400000000000002</v>
      </c>
      <c r="K15">
        <v>1.88</v>
      </c>
      <c r="L15">
        <v>1.49</v>
      </c>
      <c r="M15">
        <f>I15*J15</f>
        <v>4.4800000000000004</v>
      </c>
      <c r="P15" t="s">
        <v>176</v>
      </c>
    </row>
    <row r="16" spans="1:16" x14ac:dyDescent="0.4">
      <c r="B16">
        <v>3</v>
      </c>
      <c r="C16" s="3" t="s">
        <v>17</v>
      </c>
      <c r="D16" t="s">
        <v>177</v>
      </c>
      <c r="E16" s="4" t="s">
        <v>178</v>
      </c>
      <c r="F16" s="4" t="s">
        <v>98</v>
      </c>
      <c r="G16" t="s">
        <v>179</v>
      </c>
      <c r="H16">
        <f t="shared" si="0"/>
        <v>6</v>
      </c>
      <c r="I16">
        <v>10</v>
      </c>
      <c r="J16">
        <v>0.36</v>
      </c>
      <c r="K16">
        <v>0.26100000000000001</v>
      </c>
      <c r="L16">
        <v>0.26100000000000001</v>
      </c>
      <c r="M16">
        <f>I16*K16</f>
        <v>2.6100000000000003</v>
      </c>
    </row>
    <row r="17" spans="1:13" x14ac:dyDescent="0.4">
      <c r="B17">
        <v>6</v>
      </c>
      <c r="C17" s="3" t="s">
        <v>58</v>
      </c>
      <c r="D17" t="s">
        <v>177</v>
      </c>
      <c r="E17" s="4" t="s">
        <v>60</v>
      </c>
      <c r="F17" s="4" t="s">
        <v>98</v>
      </c>
      <c r="G17" t="s">
        <v>59</v>
      </c>
      <c r="H17">
        <f t="shared" si="0"/>
        <v>12</v>
      </c>
      <c r="I17">
        <v>15</v>
      </c>
      <c r="J17">
        <v>0.83</v>
      </c>
      <c r="K17">
        <v>0.68500000000000005</v>
      </c>
      <c r="L17">
        <v>0.68500000000000005</v>
      </c>
      <c r="M17">
        <f>I17*K17</f>
        <v>10.275</v>
      </c>
    </row>
    <row r="18" spans="1:13" x14ac:dyDescent="0.4">
      <c r="B18">
        <v>5</v>
      </c>
      <c r="C18" s="3" t="s">
        <v>58</v>
      </c>
      <c r="D18" t="s">
        <v>180</v>
      </c>
      <c r="E18" t="s">
        <v>76</v>
      </c>
      <c r="F18" s="4" t="s">
        <v>107</v>
      </c>
      <c r="G18" t="s">
        <v>181</v>
      </c>
      <c r="H18">
        <f t="shared" si="0"/>
        <v>10</v>
      </c>
      <c r="I18">
        <v>15</v>
      </c>
      <c r="J18">
        <v>0.56699999999999995</v>
      </c>
      <c r="K18">
        <v>0.27100000000000002</v>
      </c>
      <c r="L18">
        <v>0.27100000000000002</v>
      </c>
      <c r="M18">
        <f>I18*K18</f>
        <v>4.0650000000000004</v>
      </c>
    </row>
    <row r="19" spans="1:13" x14ac:dyDescent="0.4">
      <c r="B19">
        <v>3</v>
      </c>
      <c r="C19" s="3" t="s">
        <v>11</v>
      </c>
      <c r="D19" t="s">
        <v>177</v>
      </c>
      <c r="E19" s="6" t="s">
        <v>182</v>
      </c>
      <c r="F19" s="4" t="s">
        <v>107</v>
      </c>
      <c r="G19" t="s">
        <v>183</v>
      </c>
      <c r="H19">
        <f t="shared" si="0"/>
        <v>6</v>
      </c>
      <c r="I19">
        <v>10</v>
      </c>
      <c r="J19">
        <v>0.81599999999999995</v>
      </c>
      <c r="K19">
        <v>0.67800000000000005</v>
      </c>
      <c r="L19">
        <v>0.437</v>
      </c>
      <c r="M19">
        <f>I19*K19</f>
        <v>6.78</v>
      </c>
    </row>
    <row r="20" spans="1:13" x14ac:dyDescent="0.4">
      <c r="C20"/>
      <c r="E20"/>
      <c r="F20" s="6"/>
    </row>
    <row r="21" spans="1:13" x14ac:dyDescent="0.4">
      <c r="A21" t="s">
        <v>21</v>
      </c>
      <c r="B21">
        <v>2</v>
      </c>
      <c r="C21" s="3">
        <v>2</v>
      </c>
      <c r="D21" t="s">
        <v>184</v>
      </c>
      <c r="E21" s="6"/>
      <c r="F21" s="4" t="s">
        <v>185</v>
      </c>
      <c r="G21" t="s">
        <v>186</v>
      </c>
      <c r="H21">
        <f>B21*2</f>
        <v>4</v>
      </c>
      <c r="I21">
        <v>0</v>
      </c>
      <c r="J21">
        <v>0.41599999999999998</v>
      </c>
      <c r="K21">
        <v>0.28100000000000003</v>
      </c>
      <c r="L21">
        <v>0.11799999999999999</v>
      </c>
      <c r="M21">
        <f>I21*J21</f>
        <v>0</v>
      </c>
    </row>
    <row r="22" spans="1:13" x14ac:dyDescent="0.4">
      <c r="C22"/>
      <c r="E22" s="6"/>
      <c r="F22"/>
    </row>
    <row r="23" spans="1:13" x14ac:dyDescent="0.4">
      <c r="A23" t="s">
        <v>187</v>
      </c>
      <c r="C23"/>
      <c r="E23"/>
      <c r="F23"/>
    </row>
    <row r="24" spans="1:13" x14ac:dyDescent="0.4">
      <c r="B24">
        <v>11</v>
      </c>
      <c r="C24" s="3" t="s">
        <v>188</v>
      </c>
      <c r="E24"/>
      <c r="F24"/>
      <c r="G24" t="s">
        <v>48</v>
      </c>
      <c r="H24">
        <f>B24*2</f>
        <v>22</v>
      </c>
      <c r="I24">
        <v>22</v>
      </c>
      <c r="J24">
        <v>0.71899999999999997</v>
      </c>
      <c r="K24">
        <v>0.63600000000000001</v>
      </c>
      <c r="L24">
        <v>0.62</v>
      </c>
      <c r="M24">
        <f>I24*K24</f>
        <v>13.992000000000001</v>
      </c>
    </row>
    <row r="25" spans="1:13" x14ac:dyDescent="0.4">
      <c r="B25">
        <v>3</v>
      </c>
      <c r="C25" s="3" t="s">
        <v>189</v>
      </c>
      <c r="E25"/>
      <c r="F25"/>
      <c r="G25" s="2" t="s">
        <v>50</v>
      </c>
      <c r="H25">
        <f>B25*2</f>
        <v>6</v>
      </c>
      <c r="I25">
        <v>6</v>
      </c>
      <c r="J25">
        <v>1.54</v>
      </c>
      <c r="K25">
        <v>1.41</v>
      </c>
      <c r="L25">
        <v>1.3</v>
      </c>
      <c r="M25">
        <f>I25*J25</f>
        <v>9.24</v>
      </c>
    </row>
    <row r="26" spans="1:13" x14ac:dyDescent="0.4">
      <c r="C26"/>
      <c r="E26"/>
      <c r="F26"/>
    </row>
    <row r="27" spans="1:13" x14ac:dyDescent="0.4">
      <c r="A27" t="s">
        <v>190</v>
      </c>
      <c r="B27">
        <v>1</v>
      </c>
      <c r="C27"/>
      <c r="D27" t="s">
        <v>191</v>
      </c>
      <c r="E27"/>
      <c r="F27" s="4" t="s">
        <v>192</v>
      </c>
      <c r="G27" t="s">
        <v>232</v>
      </c>
      <c r="H27">
        <f>B27*2</f>
        <v>2</v>
      </c>
      <c r="I27">
        <v>4</v>
      </c>
      <c r="J27">
        <v>0.60899999999999999</v>
      </c>
      <c r="K27">
        <v>0.501</v>
      </c>
      <c r="L27">
        <v>0.30599999999999999</v>
      </c>
      <c r="M27">
        <f>I27*J27</f>
        <v>2.4359999999999999</v>
      </c>
    </row>
    <row r="30" spans="1:13" x14ac:dyDescent="0.4">
      <c r="A30" t="s">
        <v>44</v>
      </c>
      <c r="B30">
        <v>1</v>
      </c>
      <c r="C30" s="3" t="s">
        <v>193</v>
      </c>
      <c r="D30" t="s">
        <v>194</v>
      </c>
      <c r="E30"/>
      <c r="F30"/>
      <c r="G30" t="s">
        <v>195</v>
      </c>
      <c r="H30">
        <f>B30*2</f>
        <v>2</v>
      </c>
      <c r="I30">
        <v>2</v>
      </c>
      <c r="J30">
        <v>2.23</v>
      </c>
      <c r="K30">
        <v>1.91</v>
      </c>
      <c r="L30">
        <v>1.7</v>
      </c>
      <c r="M30">
        <f>I30*J30</f>
        <v>4.46</v>
      </c>
    </row>
    <row r="31" spans="1:13" x14ac:dyDescent="0.4">
      <c r="B31">
        <v>1</v>
      </c>
      <c r="C31" s="3" t="s">
        <v>196</v>
      </c>
      <c r="D31" t="s">
        <v>194</v>
      </c>
      <c r="E31"/>
      <c r="F31"/>
      <c r="G31" t="s">
        <v>197</v>
      </c>
      <c r="H31">
        <f>B31*2</f>
        <v>2</v>
      </c>
      <c r="I31">
        <v>2</v>
      </c>
      <c r="J31">
        <v>2.23</v>
      </c>
      <c r="K31">
        <v>1.91</v>
      </c>
      <c r="L31">
        <v>1.7</v>
      </c>
      <c r="M31">
        <f>I31*J31</f>
        <v>4.46</v>
      </c>
    </row>
    <row r="32" spans="1:13" x14ac:dyDescent="0.4">
      <c r="B32">
        <v>1</v>
      </c>
      <c r="C32" s="3" t="s">
        <v>198</v>
      </c>
      <c r="D32" t="s">
        <v>194</v>
      </c>
      <c r="E32"/>
      <c r="F32"/>
      <c r="G32" t="s">
        <v>136</v>
      </c>
      <c r="H32">
        <f>B32*2</f>
        <v>2</v>
      </c>
      <c r="I32">
        <v>2</v>
      </c>
      <c r="J32">
        <v>2.23</v>
      </c>
      <c r="K32">
        <v>1.91</v>
      </c>
      <c r="L32">
        <v>1.7</v>
      </c>
      <c r="M32">
        <f>I32*J32</f>
        <v>4.46</v>
      </c>
    </row>
    <row r="33" spans="1:13" x14ac:dyDescent="0.4">
      <c r="B33">
        <v>1</v>
      </c>
      <c r="C33" s="3" t="s">
        <v>199</v>
      </c>
      <c r="D33" t="s">
        <v>194</v>
      </c>
      <c r="E33"/>
      <c r="F33"/>
      <c r="G33" t="s">
        <v>133</v>
      </c>
      <c r="H33">
        <f>B33*2</f>
        <v>2</v>
      </c>
      <c r="I33">
        <v>2</v>
      </c>
      <c r="J33">
        <v>2.23</v>
      </c>
      <c r="K33">
        <v>1.91</v>
      </c>
      <c r="L33">
        <v>1.7</v>
      </c>
      <c r="M33">
        <f>I33*J33</f>
        <v>4.46</v>
      </c>
    </row>
    <row r="34" spans="1:13" x14ac:dyDescent="0.4">
      <c r="B34">
        <v>1</v>
      </c>
      <c r="C34" s="3" t="s">
        <v>30</v>
      </c>
      <c r="D34" t="s">
        <v>200</v>
      </c>
      <c r="E34"/>
      <c r="F34"/>
      <c r="G34" t="s">
        <v>201</v>
      </c>
      <c r="H34">
        <f>B34*2</f>
        <v>2</v>
      </c>
      <c r="I34">
        <v>2</v>
      </c>
      <c r="J34">
        <v>3.33</v>
      </c>
      <c r="K34">
        <v>2.63</v>
      </c>
      <c r="L34">
        <v>2.3199999999999998</v>
      </c>
      <c r="M34">
        <f>I34*J34</f>
        <v>6.66</v>
      </c>
    </row>
    <row r="35" spans="1:13" x14ac:dyDescent="0.4">
      <c r="C35"/>
      <c r="E35"/>
      <c r="F35"/>
    </row>
    <row r="36" spans="1:13" x14ac:dyDescent="0.4">
      <c r="C36"/>
      <c r="E36"/>
      <c r="F36"/>
    </row>
    <row r="37" spans="1:13" x14ac:dyDescent="0.4">
      <c r="A37" t="s">
        <v>23</v>
      </c>
      <c r="B37">
        <v>2</v>
      </c>
      <c r="C37" s="3">
        <v>100</v>
      </c>
      <c r="E37"/>
      <c r="F37" s="4" t="s">
        <v>111</v>
      </c>
      <c r="G37" t="s">
        <v>202</v>
      </c>
      <c r="H37">
        <f t="shared" ref="H37:H49" si="1">B37*2</f>
        <v>4</v>
      </c>
      <c r="I37">
        <v>20</v>
      </c>
      <c r="J37">
        <v>0.13800000000000001</v>
      </c>
      <c r="K37">
        <v>2.1999999999999999E-2</v>
      </c>
      <c r="L37">
        <v>0.01</v>
      </c>
      <c r="M37">
        <f t="shared" ref="M37:M49" si="2">I37*K37</f>
        <v>0.43999999999999995</v>
      </c>
    </row>
    <row r="38" spans="1:13" x14ac:dyDescent="0.4">
      <c r="B38">
        <v>7</v>
      </c>
      <c r="C38" s="3" t="s">
        <v>24</v>
      </c>
      <c r="E38"/>
      <c r="F38" s="4" t="s">
        <v>111</v>
      </c>
      <c r="G38" t="s">
        <v>203</v>
      </c>
      <c r="H38">
        <f t="shared" si="1"/>
        <v>14</v>
      </c>
      <c r="I38">
        <v>40</v>
      </c>
      <c r="J38">
        <v>0.13800000000000001</v>
      </c>
      <c r="K38">
        <v>2.1999999999999999E-2</v>
      </c>
      <c r="L38">
        <v>0.01</v>
      </c>
      <c r="M38">
        <f t="shared" si="2"/>
        <v>0.87999999999999989</v>
      </c>
    </row>
    <row r="39" spans="1:13" x14ac:dyDescent="0.4">
      <c r="B39">
        <v>4</v>
      </c>
      <c r="C39" s="3" t="s">
        <v>42</v>
      </c>
      <c r="E39"/>
      <c r="F39" s="4" t="s">
        <v>111</v>
      </c>
      <c r="G39" t="s">
        <v>204</v>
      </c>
      <c r="H39">
        <f t="shared" si="1"/>
        <v>8</v>
      </c>
      <c r="I39">
        <v>20</v>
      </c>
      <c r="J39">
        <v>0.13800000000000001</v>
      </c>
      <c r="K39">
        <v>2.1999999999999999E-2</v>
      </c>
      <c r="L39">
        <v>0.01</v>
      </c>
      <c r="M39">
        <f t="shared" si="2"/>
        <v>0.43999999999999995</v>
      </c>
    </row>
    <row r="40" spans="1:13" x14ac:dyDescent="0.4">
      <c r="B40">
        <v>2</v>
      </c>
      <c r="C40" s="3" t="s">
        <v>26</v>
      </c>
      <c r="E40"/>
      <c r="F40" s="4" t="s">
        <v>111</v>
      </c>
      <c r="G40" t="s">
        <v>205</v>
      </c>
      <c r="H40">
        <f t="shared" si="1"/>
        <v>4</v>
      </c>
      <c r="I40">
        <v>20</v>
      </c>
      <c r="J40">
        <v>0.13800000000000001</v>
      </c>
      <c r="K40">
        <v>2.1999999999999999E-2</v>
      </c>
      <c r="L40">
        <v>0.01</v>
      </c>
      <c r="M40">
        <f t="shared" si="2"/>
        <v>0.43999999999999995</v>
      </c>
    </row>
    <row r="41" spans="1:13" x14ac:dyDescent="0.4">
      <c r="B41">
        <v>1</v>
      </c>
      <c r="C41" s="3" t="s">
        <v>84</v>
      </c>
      <c r="E41"/>
      <c r="F41" s="4" t="s">
        <v>111</v>
      </c>
      <c r="G41" t="s">
        <v>206</v>
      </c>
      <c r="H41">
        <f t="shared" si="1"/>
        <v>2</v>
      </c>
      <c r="I41">
        <v>20</v>
      </c>
      <c r="J41">
        <v>0.13800000000000001</v>
      </c>
      <c r="K41">
        <v>2.1999999999999999E-2</v>
      </c>
      <c r="L41">
        <v>0.01</v>
      </c>
      <c r="M41">
        <f t="shared" si="2"/>
        <v>0.43999999999999995</v>
      </c>
    </row>
    <row r="42" spans="1:13" x14ac:dyDescent="0.4">
      <c r="B42">
        <v>2</v>
      </c>
      <c r="C42" s="3" t="s">
        <v>77</v>
      </c>
      <c r="E42"/>
      <c r="F42" s="4" t="s">
        <v>111</v>
      </c>
      <c r="G42" t="s">
        <v>78</v>
      </c>
      <c r="H42">
        <f t="shared" si="1"/>
        <v>4</v>
      </c>
      <c r="I42">
        <v>20</v>
      </c>
      <c r="J42">
        <v>0.13800000000000001</v>
      </c>
      <c r="K42">
        <v>7.6999999999999999E-2</v>
      </c>
      <c r="L42">
        <v>3.2000000000000001E-2</v>
      </c>
      <c r="M42">
        <f t="shared" si="2"/>
        <v>1.54</v>
      </c>
    </row>
    <row r="43" spans="1:13" x14ac:dyDescent="0.4">
      <c r="B43">
        <v>12</v>
      </c>
      <c r="C43" s="3" t="s">
        <v>28</v>
      </c>
      <c r="E43"/>
      <c r="F43" s="4" t="s">
        <v>111</v>
      </c>
      <c r="G43" t="s">
        <v>207</v>
      </c>
      <c r="H43">
        <f t="shared" si="1"/>
        <v>24</v>
      </c>
      <c r="I43">
        <v>40</v>
      </c>
      <c r="J43">
        <v>0.13800000000000001</v>
      </c>
      <c r="K43">
        <v>2.9000000000000001E-2</v>
      </c>
      <c r="L43">
        <v>1.2E-2</v>
      </c>
      <c r="M43">
        <f t="shared" si="2"/>
        <v>1.1600000000000001</v>
      </c>
    </row>
    <row r="44" spans="1:13" x14ac:dyDescent="0.4">
      <c r="B44">
        <v>1</v>
      </c>
      <c r="C44" s="3" t="s">
        <v>63</v>
      </c>
      <c r="E44"/>
      <c r="F44" s="4" t="s">
        <v>111</v>
      </c>
      <c r="G44" t="s">
        <v>208</v>
      </c>
      <c r="H44">
        <f t="shared" si="1"/>
        <v>2</v>
      </c>
      <c r="I44">
        <v>20</v>
      </c>
      <c r="J44">
        <v>0.13800000000000001</v>
      </c>
      <c r="K44">
        <v>1.4E-2</v>
      </c>
      <c r="L44">
        <v>8.0000000000000002E-3</v>
      </c>
      <c r="M44">
        <f t="shared" si="2"/>
        <v>0.28000000000000003</v>
      </c>
    </row>
    <row r="45" spans="1:13" x14ac:dyDescent="0.4">
      <c r="B45">
        <v>8</v>
      </c>
      <c r="C45" s="3" t="s">
        <v>30</v>
      </c>
      <c r="E45"/>
      <c r="F45" s="4" t="s">
        <v>111</v>
      </c>
      <c r="G45" t="s">
        <v>209</v>
      </c>
      <c r="H45">
        <f t="shared" si="1"/>
        <v>16</v>
      </c>
      <c r="I45">
        <v>40</v>
      </c>
      <c r="J45">
        <v>0.13800000000000001</v>
      </c>
      <c r="K45">
        <v>3.9E-2</v>
      </c>
      <c r="L45">
        <v>2.1000000000000001E-2</v>
      </c>
      <c r="M45">
        <f t="shared" si="2"/>
        <v>1.56</v>
      </c>
    </row>
    <row r="46" spans="1:13" x14ac:dyDescent="0.4">
      <c r="B46">
        <v>11</v>
      </c>
      <c r="C46" s="3" t="s">
        <v>32</v>
      </c>
      <c r="E46"/>
      <c r="F46" s="4" t="s">
        <v>111</v>
      </c>
      <c r="G46" t="s">
        <v>33</v>
      </c>
      <c r="H46">
        <f t="shared" si="1"/>
        <v>22</v>
      </c>
      <c r="I46">
        <v>40</v>
      </c>
      <c r="J46">
        <v>0.13800000000000001</v>
      </c>
      <c r="K46">
        <v>3.5000000000000003E-2</v>
      </c>
      <c r="L46">
        <v>1.9E-2</v>
      </c>
      <c r="M46">
        <f t="shared" si="2"/>
        <v>1.4000000000000001</v>
      </c>
    </row>
    <row r="47" spans="1:13" x14ac:dyDescent="0.4">
      <c r="A47" t="s">
        <v>210</v>
      </c>
      <c r="B47">
        <v>4</v>
      </c>
      <c r="C47" s="3" t="s">
        <v>125</v>
      </c>
      <c r="E47"/>
      <c r="F47" s="4" t="s">
        <v>111</v>
      </c>
      <c r="G47" t="s">
        <v>211</v>
      </c>
      <c r="H47">
        <f t="shared" si="1"/>
        <v>8</v>
      </c>
      <c r="I47">
        <v>20</v>
      </c>
      <c r="J47">
        <v>0.13800000000000001</v>
      </c>
      <c r="K47">
        <v>3.2000000000000001E-2</v>
      </c>
      <c r="L47">
        <v>1.4E-2</v>
      </c>
      <c r="M47">
        <f t="shared" si="2"/>
        <v>0.64</v>
      </c>
    </row>
    <row r="48" spans="1:13" x14ac:dyDescent="0.4">
      <c r="B48">
        <v>3</v>
      </c>
      <c r="C48" s="3" t="s">
        <v>120</v>
      </c>
      <c r="E48"/>
      <c r="F48" s="4" t="s">
        <v>111</v>
      </c>
      <c r="G48" t="s">
        <v>212</v>
      </c>
      <c r="H48">
        <f t="shared" si="1"/>
        <v>6</v>
      </c>
      <c r="I48">
        <v>20</v>
      </c>
      <c r="J48">
        <v>0.13800000000000001</v>
      </c>
      <c r="K48">
        <v>2.9000000000000001E-2</v>
      </c>
      <c r="L48">
        <v>1.2E-2</v>
      </c>
      <c r="M48">
        <f t="shared" si="2"/>
        <v>0.58000000000000007</v>
      </c>
    </row>
    <row r="49" spans="1:13" x14ac:dyDescent="0.4">
      <c r="B49">
        <v>6</v>
      </c>
      <c r="C49" s="3" t="s">
        <v>34</v>
      </c>
      <c r="E49"/>
      <c r="F49" s="4" t="s">
        <v>111</v>
      </c>
      <c r="G49" t="s">
        <v>213</v>
      </c>
      <c r="H49">
        <f t="shared" si="1"/>
        <v>12</v>
      </c>
      <c r="I49">
        <v>40</v>
      </c>
      <c r="J49">
        <v>0.13800000000000001</v>
      </c>
      <c r="K49">
        <v>4.8000000000000001E-2</v>
      </c>
      <c r="L49">
        <v>2.1000000000000001E-2</v>
      </c>
      <c r="M49">
        <f t="shared" si="2"/>
        <v>1.92</v>
      </c>
    </row>
    <row r="50" spans="1:13" x14ac:dyDescent="0.4">
      <c r="C50"/>
      <c r="E50"/>
      <c r="F50"/>
    </row>
    <row r="51" spans="1:13" x14ac:dyDescent="0.4">
      <c r="A51" t="s">
        <v>214</v>
      </c>
      <c r="B51">
        <v>2</v>
      </c>
      <c r="C51" t="s">
        <v>215</v>
      </c>
      <c r="D51" s="2" t="s">
        <v>216</v>
      </c>
      <c r="E51"/>
      <c r="F51"/>
      <c r="G51" s="2" t="s">
        <v>90</v>
      </c>
      <c r="H51">
        <f>B51*2</f>
        <v>4</v>
      </c>
      <c r="I51">
        <v>4</v>
      </c>
      <c r="J51">
        <v>5.89</v>
      </c>
      <c r="K51">
        <v>5.64</v>
      </c>
      <c r="L51">
        <v>4.66</v>
      </c>
      <c r="M51">
        <f>I51*J51</f>
        <v>23.56</v>
      </c>
    </row>
    <row r="52" spans="1:13" x14ac:dyDescent="0.4">
      <c r="C52"/>
      <c r="E52"/>
      <c r="F52"/>
      <c r="M52">
        <f>SUM(M2:M51)</f>
        <v>152.56899999999996</v>
      </c>
    </row>
    <row r="53" spans="1:13" x14ac:dyDescent="0.4">
      <c r="C53"/>
      <c r="E53"/>
    </row>
    <row r="54" spans="1:13" x14ac:dyDescent="0.4">
      <c r="C54"/>
      <c r="E54"/>
    </row>
    <row r="55" spans="1:13" x14ac:dyDescent="0.4">
      <c r="C55"/>
      <c r="E55"/>
    </row>
    <row r="56" spans="1:13" x14ac:dyDescent="0.4">
      <c r="C56"/>
      <c r="E56"/>
    </row>
    <row r="57" spans="1:13" x14ac:dyDescent="0.4">
      <c r="C57"/>
      <c r="E57"/>
    </row>
    <row r="58" spans="1:13" x14ac:dyDescent="0.4">
      <c r="C58"/>
      <c r="E58"/>
    </row>
    <row r="59" spans="1:13" x14ac:dyDescent="0.4">
      <c r="A59" t="s">
        <v>217</v>
      </c>
      <c r="C59"/>
      <c r="E59"/>
    </row>
    <row r="60" spans="1:13" x14ac:dyDescent="0.4">
      <c r="A60" t="s">
        <v>44</v>
      </c>
      <c r="B60">
        <v>1</v>
      </c>
      <c r="C60"/>
      <c r="D60" t="s">
        <v>218</v>
      </c>
      <c r="E60" s="4" t="s">
        <v>196</v>
      </c>
      <c r="H60">
        <f t="shared" ref="H60:H70" si="3">B60*2</f>
        <v>2</v>
      </c>
    </row>
    <row r="61" spans="1:13" x14ac:dyDescent="0.4">
      <c r="B61">
        <v>1</v>
      </c>
      <c r="C61"/>
      <c r="E61" s="4" t="s">
        <v>219</v>
      </c>
      <c r="H61">
        <f t="shared" si="3"/>
        <v>2</v>
      </c>
    </row>
    <row r="62" spans="1:13" x14ac:dyDescent="0.4">
      <c r="B62">
        <v>2</v>
      </c>
      <c r="C62"/>
      <c r="E62" s="4" t="s">
        <v>220</v>
      </c>
      <c r="H62">
        <f t="shared" si="3"/>
        <v>4</v>
      </c>
    </row>
    <row r="63" spans="1:13" x14ac:dyDescent="0.4">
      <c r="B63">
        <v>1</v>
      </c>
      <c r="C63"/>
      <c r="E63" s="4" t="s">
        <v>193</v>
      </c>
      <c r="H63">
        <f t="shared" si="3"/>
        <v>2</v>
      </c>
    </row>
    <row r="64" spans="1:13" x14ac:dyDescent="0.4">
      <c r="B64">
        <v>1</v>
      </c>
      <c r="C64"/>
      <c r="E64" s="4" t="s">
        <v>198</v>
      </c>
      <c r="H64">
        <f t="shared" si="3"/>
        <v>2</v>
      </c>
    </row>
    <row r="65" spans="1:8" x14ac:dyDescent="0.4">
      <c r="B65">
        <v>1</v>
      </c>
      <c r="C65"/>
      <c r="D65" t="s">
        <v>221</v>
      </c>
      <c r="E65" s="4" t="s">
        <v>222</v>
      </c>
      <c r="G65" t="s">
        <v>223</v>
      </c>
      <c r="H65">
        <f t="shared" si="3"/>
        <v>2</v>
      </c>
    </row>
    <row r="66" spans="1:8" x14ac:dyDescent="0.4">
      <c r="A66" t="s">
        <v>190</v>
      </c>
      <c r="B66">
        <v>3</v>
      </c>
      <c r="C66"/>
      <c r="D66" t="s">
        <v>71</v>
      </c>
      <c r="E66"/>
      <c r="H66">
        <f t="shared" si="3"/>
        <v>6</v>
      </c>
    </row>
    <row r="67" spans="1:8" x14ac:dyDescent="0.4">
      <c r="A67" t="s">
        <v>70</v>
      </c>
      <c r="B67">
        <v>6</v>
      </c>
      <c r="C67"/>
      <c r="D67" s="4" t="s">
        <v>118</v>
      </c>
      <c r="E67"/>
      <c r="H67">
        <f t="shared" si="3"/>
        <v>12</v>
      </c>
    </row>
    <row r="68" spans="1:8" x14ac:dyDescent="0.4">
      <c r="A68" t="s">
        <v>224</v>
      </c>
      <c r="B68">
        <v>4</v>
      </c>
      <c r="C68" s="3" t="s">
        <v>225</v>
      </c>
      <c r="D68" t="s">
        <v>226</v>
      </c>
      <c r="E68" s="4" t="s">
        <v>188</v>
      </c>
      <c r="H68">
        <f t="shared" si="3"/>
        <v>8</v>
      </c>
    </row>
    <row r="69" spans="1:8" x14ac:dyDescent="0.4">
      <c r="B69">
        <v>4</v>
      </c>
      <c r="C69" s="3" t="s">
        <v>225</v>
      </c>
      <c r="D69" t="s">
        <v>226</v>
      </c>
      <c r="E69" s="4" t="s">
        <v>227</v>
      </c>
      <c r="H69">
        <f t="shared" si="3"/>
        <v>8</v>
      </c>
    </row>
    <row r="70" spans="1:8" x14ac:dyDescent="0.4">
      <c r="A70" t="s">
        <v>214</v>
      </c>
      <c r="B70">
        <v>1</v>
      </c>
      <c r="C70"/>
      <c r="D70" t="s">
        <v>94</v>
      </c>
      <c r="H70">
        <f t="shared" si="3"/>
        <v>2</v>
      </c>
    </row>
    <row r="71" spans="1:8" x14ac:dyDescent="0.4">
      <c r="A71" t="s">
        <v>228</v>
      </c>
      <c r="B71">
        <v>20</v>
      </c>
      <c r="C71" s="3" t="s">
        <v>229</v>
      </c>
      <c r="D71" t="s">
        <v>230</v>
      </c>
    </row>
    <row r="72" spans="1:8" x14ac:dyDescent="0.4">
      <c r="B72">
        <v>1</v>
      </c>
      <c r="C72" s="3" t="s">
        <v>189</v>
      </c>
      <c r="D72" t="s">
        <v>231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J0</vt:lpstr>
      <vt:lpstr>F0</vt:lpstr>
      <vt:lpstr>MM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33</cp:revision>
  <dcterms:created xsi:type="dcterms:W3CDTF">2018-04-30T09:31:28Z</dcterms:created>
  <dcterms:modified xsi:type="dcterms:W3CDTF">2018-06-14T12:46:54Z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