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ytech\DyTech\0 DyTech Informations\"/>
    </mc:Choice>
  </mc:AlternateContent>
  <bookViews>
    <workbookView xWindow="0" yWindow="0" windowWidth="25200" windowHeight="12135" tabRatio="781" activeTab="3"/>
  </bookViews>
  <sheets>
    <sheet name="Modules" sheetId="1" r:id="rId1"/>
    <sheet name="Steam" sheetId="2" r:id="rId2"/>
    <sheet name="Solar Panels" sheetId="8" r:id="rId3"/>
    <sheet name="Solar (Magic)" sheetId="18" r:id="rId4"/>
    <sheet name="Nuclear Fuel" sheetId="11" r:id="rId5"/>
    <sheet name="Membranes" sheetId="16" r:id="rId6"/>
    <sheet name="Laser Turrets" sheetId="3" r:id="rId7"/>
    <sheet name="Enemies" sheetId="17" r:id="rId8"/>
    <sheet name="Empty Sheet" sheetId="9" r:id="rId9"/>
    <sheet name="Gems" sheetId="10" r:id="rId10"/>
    <sheet name="Msc" sheetId="5" r:id="rId11"/>
    <sheet name="Dytech Balance" sheetId="6" state="hidden" r:id="rId12"/>
    <sheet name="Msc2" sheetId="7" r:id="rId13"/>
  </sheets>
  <calcPr calcId="152511"/>
</workbook>
</file>

<file path=xl/calcChain.xml><?xml version="1.0" encoding="utf-8"?>
<calcChain xmlns="http://schemas.openxmlformats.org/spreadsheetml/2006/main">
  <c r="N21" i="11" l="1"/>
  <c r="BN24" i="18"/>
  <c r="BN21" i="18"/>
  <c r="BN18" i="18"/>
  <c r="BK24" i="18"/>
  <c r="BK21" i="18"/>
  <c r="BK18" i="18"/>
  <c r="BH24" i="18"/>
  <c r="BG24" i="18"/>
  <c r="BH21" i="18"/>
  <c r="BH18" i="18"/>
  <c r="BG21" i="18"/>
  <c r="BG18" i="18"/>
  <c r="BK15" i="18" l="1"/>
  <c r="BH15" i="18"/>
  <c r="BG15" i="18"/>
  <c r="BK12" i="18"/>
  <c r="BH12" i="18"/>
  <c r="BG12" i="18"/>
  <c r="BS33" i="18" l="1"/>
  <c r="B11" i="17" l="1"/>
  <c r="B8" i="17"/>
  <c r="O8" i="17" s="1"/>
  <c r="B7" i="17"/>
  <c r="O7" i="17" s="1"/>
  <c r="P6" i="17"/>
  <c r="P8" i="17"/>
  <c r="P9" i="17"/>
  <c r="P10" i="17"/>
  <c r="P11" i="17"/>
  <c r="P12" i="17"/>
  <c r="P13" i="17"/>
  <c r="P14" i="17"/>
  <c r="P15" i="17"/>
  <c r="P16" i="17"/>
  <c r="P17" i="17"/>
  <c r="P18" i="17"/>
  <c r="P19" i="17"/>
  <c r="P20" i="17"/>
  <c r="P21" i="17"/>
  <c r="P22" i="17"/>
  <c r="P23" i="17"/>
  <c r="P24" i="17"/>
  <c r="P25" i="17"/>
  <c r="O6" i="17"/>
  <c r="O9" i="17"/>
  <c r="O10" i="17"/>
  <c r="O11" i="17"/>
  <c r="O12" i="17"/>
  <c r="O13" i="17"/>
  <c r="O14" i="17"/>
  <c r="O15" i="17"/>
  <c r="O16" i="17"/>
  <c r="O17" i="17"/>
  <c r="O18" i="17"/>
  <c r="O19" i="17"/>
  <c r="O20" i="17"/>
  <c r="O21" i="17"/>
  <c r="O22" i="17"/>
  <c r="O23" i="17"/>
  <c r="O24" i="17"/>
  <c r="O25" i="17"/>
  <c r="N6" i="17"/>
  <c r="N7" i="17"/>
  <c r="N8" i="17"/>
  <c r="N9" i="17"/>
  <c r="N10" i="17"/>
  <c r="N11" i="17"/>
  <c r="N12" i="17"/>
  <c r="N13" i="17"/>
  <c r="N14" i="17"/>
  <c r="N15" i="17"/>
  <c r="N16" i="17"/>
  <c r="N17" i="17"/>
  <c r="N18" i="17"/>
  <c r="N19" i="17"/>
  <c r="N20" i="17"/>
  <c r="N21" i="17"/>
  <c r="N22" i="17"/>
  <c r="N23" i="17"/>
  <c r="N24" i="17"/>
  <c r="N25" i="17"/>
  <c r="M6" i="17"/>
  <c r="M8" i="17"/>
  <c r="M9" i="17"/>
  <c r="M10" i="17"/>
  <c r="M11" i="17"/>
  <c r="M12" i="17"/>
  <c r="M13" i="17"/>
  <c r="M14" i="17"/>
  <c r="M15" i="17"/>
  <c r="M16" i="17"/>
  <c r="M17" i="17"/>
  <c r="M18" i="17"/>
  <c r="M19" i="17"/>
  <c r="M20" i="17"/>
  <c r="M21" i="17"/>
  <c r="M22" i="17"/>
  <c r="M23" i="17"/>
  <c r="M24" i="17"/>
  <c r="M25" i="17"/>
  <c r="L6" i="17"/>
  <c r="L7" i="17"/>
  <c r="L8" i="17"/>
  <c r="L9" i="17"/>
  <c r="L10" i="17"/>
  <c r="L11" i="17"/>
  <c r="L12" i="17"/>
  <c r="L13" i="17"/>
  <c r="L14" i="17"/>
  <c r="L15" i="17"/>
  <c r="L16" i="17"/>
  <c r="L17" i="17"/>
  <c r="L18" i="17"/>
  <c r="L19" i="17"/>
  <c r="L20" i="17"/>
  <c r="L21" i="17"/>
  <c r="L22" i="17"/>
  <c r="L23" i="17"/>
  <c r="L24" i="17"/>
  <c r="L25" i="17"/>
  <c r="K6" i="17"/>
  <c r="K8" i="17"/>
  <c r="K9" i="17"/>
  <c r="K10" i="17"/>
  <c r="K11" i="17"/>
  <c r="K12" i="17"/>
  <c r="K13" i="17"/>
  <c r="K14" i="17"/>
  <c r="K15" i="17"/>
  <c r="K16" i="17"/>
  <c r="K17" i="17"/>
  <c r="K18" i="17"/>
  <c r="K19" i="17"/>
  <c r="K20" i="17"/>
  <c r="K21" i="17"/>
  <c r="K22" i="17"/>
  <c r="K23" i="17"/>
  <c r="K24" i="17"/>
  <c r="K25" i="17"/>
  <c r="J6" i="17"/>
  <c r="J7" i="17"/>
  <c r="J8" i="17"/>
  <c r="J9" i="17"/>
  <c r="J10" i="17"/>
  <c r="J11" i="17"/>
  <c r="J12" i="17"/>
  <c r="J13" i="17"/>
  <c r="J14" i="17"/>
  <c r="J15" i="17"/>
  <c r="J16" i="17"/>
  <c r="J17" i="17"/>
  <c r="J18" i="17"/>
  <c r="J19" i="17"/>
  <c r="J20" i="17"/>
  <c r="J21" i="17"/>
  <c r="J22" i="17"/>
  <c r="J23" i="17"/>
  <c r="J24" i="17"/>
  <c r="J25" i="17"/>
  <c r="E6" i="17"/>
  <c r="E8" i="17"/>
  <c r="E9" i="17"/>
  <c r="E10" i="17"/>
  <c r="E11" i="17"/>
  <c r="E12" i="17"/>
  <c r="E13" i="17"/>
  <c r="E14" i="17"/>
  <c r="E15" i="17"/>
  <c r="E16" i="17"/>
  <c r="E17" i="17"/>
  <c r="E18" i="17"/>
  <c r="E19" i="17"/>
  <c r="E20" i="17"/>
  <c r="E21" i="17"/>
  <c r="E22" i="17"/>
  <c r="E23" i="17"/>
  <c r="E24" i="17"/>
  <c r="E25" i="17"/>
  <c r="P5" i="17"/>
  <c r="O5" i="17"/>
  <c r="N5" i="17"/>
  <c r="M5" i="17"/>
  <c r="L5" i="17"/>
  <c r="K5" i="17"/>
  <c r="J5" i="17"/>
  <c r="E5" i="17"/>
  <c r="D10" i="17"/>
  <c r="D14" i="17"/>
  <c r="D18" i="17"/>
  <c r="D22" i="17"/>
  <c r="D5" i="17"/>
  <c r="C9" i="17"/>
  <c r="C13" i="17"/>
  <c r="C17" i="17"/>
  <c r="C21" i="17"/>
  <c r="C25" i="17"/>
  <c r="I3" i="17"/>
  <c r="I8" i="17" s="1"/>
  <c r="H3" i="17"/>
  <c r="H8" i="17" s="1"/>
  <c r="G3" i="17"/>
  <c r="G9" i="17" s="1"/>
  <c r="F3" i="17"/>
  <c r="F10" i="17" s="1"/>
  <c r="D3" i="17"/>
  <c r="D8" i="17" s="1"/>
  <c r="C3" i="17"/>
  <c r="C7" i="17" s="1"/>
  <c r="C5" i="17" l="1"/>
  <c r="C22" i="17"/>
  <c r="C18" i="17"/>
  <c r="C14" i="17"/>
  <c r="C10" i="17"/>
  <c r="C6" i="17"/>
  <c r="D23" i="17"/>
  <c r="D19" i="17"/>
  <c r="D15" i="17"/>
  <c r="D11" i="17"/>
  <c r="D6" i="17"/>
  <c r="H5" i="17"/>
  <c r="F25" i="17"/>
  <c r="F21" i="17"/>
  <c r="F17" i="17"/>
  <c r="F13" i="17"/>
  <c r="F9" i="17"/>
  <c r="G24" i="17"/>
  <c r="G20" i="17"/>
  <c r="G16" i="17"/>
  <c r="G12" i="17"/>
  <c r="G8" i="17"/>
  <c r="H23" i="17"/>
  <c r="H19" i="17"/>
  <c r="H15" i="17"/>
  <c r="H11" i="17"/>
  <c r="H7" i="17"/>
  <c r="I23" i="17"/>
  <c r="I19" i="17"/>
  <c r="I15" i="17"/>
  <c r="I11" i="17"/>
  <c r="I6" i="17"/>
  <c r="I5" i="17"/>
  <c r="F24" i="17"/>
  <c r="F20" i="17"/>
  <c r="F16" i="17"/>
  <c r="F12" i="17"/>
  <c r="F7" i="17"/>
  <c r="G23" i="17"/>
  <c r="G19" i="17"/>
  <c r="G15" i="17"/>
  <c r="G11" i="17"/>
  <c r="G6" i="17"/>
  <c r="H22" i="17"/>
  <c r="H18" i="17"/>
  <c r="H14" i="17"/>
  <c r="H10" i="17"/>
  <c r="H6" i="17"/>
  <c r="I22" i="17"/>
  <c r="I18" i="17"/>
  <c r="I14" i="17"/>
  <c r="I10" i="17"/>
  <c r="C24" i="17"/>
  <c r="C20" i="17"/>
  <c r="C16" i="17"/>
  <c r="C12" i="17"/>
  <c r="C8" i="17"/>
  <c r="D25" i="17"/>
  <c r="D21" i="17"/>
  <c r="D17" i="17"/>
  <c r="D13" i="17"/>
  <c r="D9" i="17"/>
  <c r="F5" i="17"/>
  <c r="F23" i="17"/>
  <c r="F19" i="17"/>
  <c r="F15" i="17"/>
  <c r="F11" i="17"/>
  <c r="F6" i="17"/>
  <c r="G22" i="17"/>
  <c r="G18" i="17"/>
  <c r="G14" i="17"/>
  <c r="G10" i="17"/>
  <c r="H25" i="17"/>
  <c r="H21" i="17"/>
  <c r="H17" i="17"/>
  <c r="H13" i="17"/>
  <c r="H9" i="17"/>
  <c r="I25" i="17"/>
  <c r="I21" i="17"/>
  <c r="I17" i="17"/>
  <c r="I13" i="17"/>
  <c r="I9" i="17"/>
  <c r="C23" i="17"/>
  <c r="C19" i="17"/>
  <c r="C15" i="17"/>
  <c r="C11" i="17"/>
  <c r="D24" i="17"/>
  <c r="D20" i="17"/>
  <c r="D16" i="17"/>
  <c r="D12" i="17"/>
  <c r="G5" i="17"/>
  <c r="F22" i="17"/>
  <c r="F18" i="17"/>
  <c r="F14" i="17"/>
  <c r="G25" i="17"/>
  <c r="G21" i="17"/>
  <c r="G17" i="17"/>
  <c r="G13" i="17"/>
  <c r="H24" i="17"/>
  <c r="H20" i="17"/>
  <c r="H16" i="17"/>
  <c r="H12" i="17"/>
  <c r="I24" i="17"/>
  <c r="I20" i="17"/>
  <c r="I16" i="17"/>
  <c r="I12" i="17"/>
  <c r="P7" i="17"/>
  <c r="F8" i="17"/>
  <c r="D7" i="17"/>
  <c r="E7" i="17"/>
  <c r="G7" i="17"/>
  <c r="I7" i="17"/>
  <c r="K7" i="17"/>
  <c r="M7" i="17"/>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M27" i="16" l="1"/>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G32" i="16" l="1"/>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H24" i="11" l="1"/>
  <c r="H16" i="11"/>
  <c r="H20" i="11"/>
  <c r="H12" i="11"/>
  <c r="H13" i="11" s="1"/>
  <c r="N13" i="11"/>
  <c r="M17" i="11"/>
  <c r="J12" i="11" l="1"/>
  <c r="N17" i="11"/>
  <c r="N25" i="11" s="1"/>
  <c r="N29" i="11" s="1"/>
  <c r="N33" i="11" s="1"/>
  <c r="N37" i="11" s="1"/>
  <c r="N41" i="11" s="1"/>
  <c r="N45" i="11" s="1"/>
  <c r="N50" i="11" s="1"/>
  <c r="N51" i="11" s="1"/>
  <c r="K13" i="11" l="1"/>
  <c r="G15" i="11"/>
  <c r="H15" i="11" s="1"/>
  <c r="H17" i="11" s="1"/>
  <c r="J16" i="11" s="1"/>
  <c r="N3" i="2"/>
  <c r="B4" i="2"/>
  <c r="B5" i="2" s="1"/>
  <c r="B6" i="2" s="1"/>
  <c r="B7" i="2" s="1"/>
  <c r="B8" i="2" s="1"/>
  <c r="C30" i="8"/>
  <c r="C31" i="8" s="1"/>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K17" i="11" l="1"/>
  <c r="G19" i="11"/>
  <c r="H19" i="11" s="1"/>
  <c r="H21" i="11" s="1"/>
  <c r="J20" i="11" s="1"/>
  <c r="D4" i="2"/>
  <c r="D23" i="8"/>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E6" i="1" l="1"/>
  <c r="I26" i="1"/>
  <c r="I27" i="1"/>
  <c r="H9" i="6"/>
  <c r="H10" i="6" s="1"/>
  <c r="G20" i="6"/>
  <c r="G21" i="6"/>
  <c r="L21" i="6"/>
  <c r="K21" i="6" s="1"/>
  <c r="N21" i="6" s="1"/>
  <c r="G19" i="6"/>
  <c r="G22" i="6"/>
  <c r="D24" i="8"/>
  <c r="B12" i="8"/>
  <c r="B11" i="8"/>
  <c r="B10" i="8"/>
  <c r="K21" i="11"/>
  <c r="G23" i="11"/>
  <c r="H23" i="11" s="1"/>
  <c r="H25" i="11" s="1"/>
  <c r="J24" i="11" s="1"/>
  <c r="C10" i="2"/>
  <c r="G4" i="2" s="1"/>
  <c r="G23" i="2"/>
  <c r="C5" i="2"/>
  <c r="F15" i="2" s="1"/>
  <c r="D5" i="2"/>
  <c r="G5" i="2" s="1"/>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M13" i="3" l="1"/>
  <c r="N13" i="3" s="1"/>
  <c r="M15" i="3"/>
  <c r="N15" i="3" s="1"/>
  <c r="B13" i="8"/>
  <c r="N5" i="2"/>
  <c r="N4" i="2"/>
  <c r="M24" i="3"/>
  <c r="N24" i="3" s="1"/>
  <c r="M31" i="3"/>
  <c r="N31" i="3" s="1"/>
  <c r="E3" i="8"/>
  <c r="K25" i="11"/>
  <c r="G27" i="11"/>
  <c r="H27" i="11" s="1"/>
  <c r="H29" i="11" s="1"/>
  <c r="J28" i="11" s="1"/>
  <c r="F4" i="2"/>
  <c r="M4" i="2" s="1"/>
  <c r="O4" i="2" s="1"/>
  <c r="G24" i="2"/>
  <c r="C6" i="2"/>
  <c r="F16" i="2" s="1"/>
  <c r="D6" i="2"/>
  <c r="G6" i="2" s="1"/>
  <c r="E7" i="2"/>
  <c r="J6" i="2"/>
  <c r="F5" i="2"/>
  <c r="M5" i="2" s="1"/>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N6" i="2" l="1"/>
  <c r="H4" i="2"/>
  <c r="H3" i="8"/>
  <c r="E4" i="8"/>
  <c r="F3" i="8"/>
  <c r="G3" i="8"/>
  <c r="H5" i="2"/>
  <c r="K29" i="11"/>
  <c r="G31" i="11"/>
  <c r="H31" i="11" s="1"/>
  <c r="H33" i="11" s="1"/>
  <c r="G25" i="2"/>
  <c r="C7" i="2"/>
  <c r="F17" i="2" s="1"/>
  <c r="D7" i="2"/>
  <c r="G7" i="2" s="1"/>
  <c r="E8" i="2"/>
  <c r="J8" i="2" s="1"/>
  <c r="J7" i="2"/>
  <c r="F6" i="2"/>
  <c r="M6" i="2" s="1"/>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N7" i="2" l="1"/>
  <c r="H6" i="2"/>
  <c r="H4" i="8"/>
  <c r="F4" i="8"/>
  <c r="G4" i="8"/>
  <c r="E5" i="8"/>
  <c r="J32" i="11"/>
  <c r="G35" i="11" s="1"/>
  <c r="H35" i="11" s="1"/>
  <c r="H37" i="11" s="1"/>
  <c r="J36" i="11" s="1"/>
  <c r="G39" i="11" s="1"/>
  <c r="H39" i="11" s="1"/>
  <c r="H41" i="11" s="1"/>
  <c r="J40" i="11" s="1"/>
  <c r="G43" i="11" s="1"/>
  <c r="H43" i="11" s="1"/>
  <c r="H45" i="11" s="1"/>
  <c r="J44" i="11" s="1"/>
  <c r="G26" i="2"/>
  <c r="C8" i="2"/>
  <c r="F8" i="2" s="1"/>
  <c r="M8" i="2" s="1"/>
  <c r="F7" i="2"/>
  <c r="M7" i="2" s="1"/>
  <c r="O7" i="2" s="1"/>
  <c r="D8" i="2"/>
  <c r="G8" i="2" s="1"/>
  <c r="E42" i="1"/>
  <c r="G41" i="1"/>
  <c r="E10" i="1"/>
  <c r="H9" i="1"/>
  <c r="F9" i="1"/>
  <c r="H20" i="1" s="1"/>
  <c r="E32" i="1"/>
  <c r="K31" i="1"/>
  <c r="I31" i="1"/>
  <c r="F31" i="1"/>
  <c r="G31" i="1" s="1"/>
  <c r="G21" i="1"/>
  <c r="E22" i="1"/>
  <c r="N8" i="2" l="1"/>
  <c r="H8" i="2"/>
  <c r="H5" i="8"/>
  <c r="G5" i="8"/>
  <c r="F5" i="8"/>
  <c r="E6"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E7" i="8"/>
  <c r="G6" i="8"/>
  <c r="F6" i="8"/>
  <c r="E44" i="1"/>
  <c r="G44" i="1" s="1"/>
  <c r="G43" i="1"/>
  <c r="H11" i="1"/>
  <c r="F11" i="1"/>
  <c r="H22" i="1" s="1"/>
  <c r="I33" i="1"/>
  <c r="F33" i="1"/>
  <c r="G33" i="1" s="1"/>
  <c r="K33" i="1"/>
  <c r="F7" i="8" l="1"/>
  <c r="G7" i="8"/>
  <c r="H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X6" authorId="0" shapeId="0">
      <text>
        <r>
          <rPr>
            <b/>
            <sz val="9"/>
            <color indexed="81"/>
            <rFont val="Tahoma"/>
            <family val="2"/>
          </rPr>
          <t>MagicLegend:</t>
        </r>
        <r>
          <rPr>
            <sz val="9"/>
            <color indexed="81"/>
            <rFont val="Tahoma"/>
            <family val="2"/>
          </rPr>
          <t xml:space="preserve">
Energy required to create the specific item per 1</t>
        </r>
      </text>
    </comment>
    <comment ref="Y6" authorId="0" shapeId="0">
      <text>
        <r>
          <rPr>
            <b/>
            <sz val="9"/>
            <color indexed="81"/>
            <rFont val="Tahoma"/>
            <family val="2"/>
          </rPr>
          <t xml:space="preserve">MagicLegend:
</t>
        </r>
        <r>
          <rPr>
            <sz val="9"/>
            <color indexed="81"/>
            <rFont val="Tahoma"/>
            <family val="2"/>
          </rPr>
          <t>Sum of energy required to create all the items for the recipe</t>
        </r>
      </text>
    </comment>
    <comment ref="AA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AO6" authorId="0" shapeId="0">
      <text>
        <r>
          <rPr>
            <b/>
            <sz val="9"/>
            <color indexed="81"/>
            <rFont val="Tahoma"/>
            <family val="2"/>
          </rPr>
          <t>MagicLegend:</t>
        </r>
        <r>
          <rPr>
            <sz val="9"/>
            <color indexed="81"/>
            <rFont val="Tahoma"/>
            <family val="2"/>
          </rPr>
          <t xml:space="preserve">
Energy required to create the specific item per 1</t>
        </r>
      </text>
    </comment>
    <comment ref="AP6" authorId="0" shapeId="0">
      <text>
        <r>
          <rPr>
            <b/>
            <sz val="9"/>
            <color indexed="81"/>
            <rFont val="Tahoma"/>
            <family val="2"/>
          </rPr>
          <t xml:space="preserve">MagicLegend:
</t>
        </r>
        <r>
          <rPr>
            <sz val="9"/>
            <color indexed="81"/>
            <rFont val="Tahoma"/>
            <family val="2"/>
          </rPr>
          <t>Sum of energy required to create all the items for the recipe</t>
        </r>
      </text>
    </comment>
    <comment ref="AR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 ref="BG10" authorId="0" shapeId="0">
      <text>
        <r>
          <rPr>
            <b/>
            <sz val="9"/>
            <color indexed="81"/>
            <rFont val="Tahoma"/>
            <family val="2"/>
          </rPr>
          <t>MagicLegend:</t>
        </r>
        <r>
          <rPr>
            <sz val="9"/>
            <color indexed="81"/>
            <rFont val="Tahoma"/>
            <family val="2"/>
          </rPr>
          <t xml:space="preserve">
Energy required to create the specific item per 1</t>
        </r>
      </text>
    </comment>
    <comment ref="BH10" authorId="0" shapeId="0">
      <text>
        <r>
          <rPr>
            <b/>
            <sz val="9"/>
            <color indexed="81"/>
            <rFont val="Tahoma"/>
            <family val="2"/>
          </rPr>
          <t xml:space="preserve">MagicLegend:
</t>
        </r>
        <r>
          <rPr>
            <sz val="9"/>
            <color indexed="81"/>
            <rFont val="Tahoma"/>
            <family val="2"/>
          </rPr>
          <t>Sum of energy required to create all the items for the recipe</t>
        </r>
      </text>
    </comment>
    <comment ref="BJ10" authorId="0" shapeId="0">
      <text>
        <r>
          <rPr>
            <b/>
            <sz val="9"/>
            <color indexed="81"/>
            <rFont val="Tahoma"/>
            <family val="2"/>
          </rPr>
          <t>MagicLegend:</t>
        </r>
        <r>
          <rPr>
            <sz val="9"/>
            <color indexed="81"/>
            <rFont val="Tahoma"/>
            <family val="2"/>
          </rPr>
          <t xml:space="preserve">
Energy used by the chemical processor to create the item stated in colum A</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6.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7.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<sst xmlns="http://schemas.openxmlformats.org/spreadsheetml/2006/main" count="673" uniqueCount="466">
  <si>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</si>
  <si>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</si>
  <si>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</si>
  <si>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</si>
  <si>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</si>
  <si>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</si>
  <si>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</si>
  <si>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</si>
  <si>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</si>
  <si>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</si>
  <si>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</si>
  <si>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</si>
  <si>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</si>
  <si>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</si>
  <si>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</si>
  <si>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</si>
  <si>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</si>
  <si>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</si>
  <si>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</si>
  <si>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</si>
  <si>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</si>
  <si>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</si>
  <si>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</si>
  <si>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</si>
  <si>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</si>
  <si>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</si>
  <si>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</si>
  <si>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</si>
  <si>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</si>
  <si>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</si>
  <si>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</si>
  <si>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</si>
  <si>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</si>
  <si>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</si>
  <si>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</si>
  <si>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</si>
  <si>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</si>
  <si>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</si>
  <si>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</si>
  <si>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</si>
  <si>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</si>
  <si>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</si>
  <si>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</si>
  <si>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</si>
  <si>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</si>
  <si>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</si>
  <si>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</si>
  <si>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</si>
  <si>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</si>
  <si>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</si>
  <si>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</si>
  <si>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</si>
  <si>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</si>
  <si>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</si>
  <si>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</si>
  <si>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</si>
  <si>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</si>
  <si>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</si>
  <si>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</si>
  <si>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</si>
  <si>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</si>
  <si>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</si>
  <si>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</si>
  <si>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</si>
  <si>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</si>
  <si>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</si>
  <si>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</si>
  <si>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</si>
  <si>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</si>
  <si>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</si>
  <si>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</si>
  <si>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</si>
  <si>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</si>
  <si>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</si>
  <si>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</si>
  <si>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</si>
  <si>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</si>
  <si>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</si>
  <si>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</si>
  <si>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</si>
  <si>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</si>
  <si>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</si>
  <si>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</si>
  <si>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</si>
  <si>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</si>
  <si>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</si>
  <si>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</si>
  <si>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</si>
  <si>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</si>
  <si>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</si>
  <si>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</si>
  <si>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</si>
  <si>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</si>
  <si>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</si>
  <si>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</si>
  <si>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</si>
  <si>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</si>
  <si>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</si>
  <si>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</si>
  <si>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</si>
  <si>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</si>
  <si>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</si>
  <si>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</si>
  <si>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</si>
  <si>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</si>
  <si>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</si>
  <si>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</si>
  <si>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</si>
  <si>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</si>
  <si>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</si>
  <si>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</si>
  <si>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</si>
  <si>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</si>
  <si>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</si>
  <si>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</si>
  <si>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</si>
  <si>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</si>
  <si>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</si>
  <si>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</si>
  <si>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</si>
  <si>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</si>
  <si>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</si>
  <si>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</si>
  <si>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</si>
  <si>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</si>
  <si>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</si>
  <si>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</si>
  <si>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</si>
  <si>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</si>
  <si>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</si>
  <si>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</si>
  <si>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</si>
  <si>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</si>
  <si>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</si>
  <si>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</si>
  <si>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</si>
  <si>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</si>
  <si>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</si>
  <si>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</si>
  <si>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</si>
  <si>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</si>
  <si>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</si>
  <si>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</si>
  <si>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</si>
  <si>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</si>
  <si>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</si>
  <si>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</si>
  <si>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</si>
  <si>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</si>
  <si>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</si>
  <si>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</si>
  <si>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</si>
  <si>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</si>
  <si>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</si>
  <si>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</si>
  <si>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</si>
  <si>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</si>
  <si>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</si>
  <si>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</si>
  <si>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</si>
  <si>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</si>
  <si>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</si>
  <si>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</si>
  <si>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</si>
  <si>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</si>
  <si>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</si>
  <si>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</si>
  <si>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</si>
  <si>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</si>
  <si>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</si>
  <si>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</si>
  <si>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</si>
  <si>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</si>
  <si>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</si>
  <si>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</si>
  <si>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</si>
  <si>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</si>
  <si>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</si>
  <si>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</si>
  <si>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</si>
  <si>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</si>
  <si>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</si>
  <si>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</si>
  <si>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</si>
  <si>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</si>
  <si>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</si>
  <si>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</si>
  <si>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</si>
  <si>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</si>
  <si>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</si>
  <si>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</si>
  <si>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</si>
  <si>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</si>
  <si>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</si>
  <si>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</si>
  <si>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</si>
  <si>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</si>
  <si>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</si>
  <si>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</si>
  <si>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</si>
  <si>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</si>
  <si>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</si>
  <si>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</si>
  <si>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</si>
  <si>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</si>
  <si>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</si>
  <si>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</si>
  <si>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</si>
  <si>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</si>
  <si>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</si>
  <si>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</si>
  <si>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</si>
  <si>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</si>
  <si>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</si>
  <si>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</si>
  <si>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</si>
  <si>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</si>
  <si>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</si>
  <si>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</si>
  <si>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</si>
  <si>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</si>
  <si>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</si>
  <si>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</si>
  <si>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</si>
  <si>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</si>
  <si>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</si>
  <si>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</si>
  <si>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</si>
  <si>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</si>
  <si>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</si>
  <si>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</si>
  <si>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</si>
  <si>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</si>
  <si>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</si>
  <si>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</si>
  <si>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</si>
  <si>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</si>
  <si>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</si>
  <si>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</si>
  <si>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</si>
  <si>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</si>
  <si>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</si>
  <si>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</si>
  <si>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</si>
  <si>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</si>
  <si>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</si>
  <si>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</si>
  <si>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</si>
  <si>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</si>
  <si>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</si>
  <si>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</si>
  <si>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</si>
  <si>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</si>
  <si>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</si>
  <si>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</si>
  <si>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</si>
  <si>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</si>
  <si>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</si>
  <si>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</si>
  <si>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</si>
  <si>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</si>
  <si>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</si>
  <si>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</si>
  <si>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</si>
  <si>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</si>
  <si>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</si>
  <si>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</si>
  <si>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</si>
  <si>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</si>
  <si>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</si>
  <si>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</si>
  <si>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</si>
  <si>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</si>
  <si>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</si>
  <si>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</si>
  <si>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</si>
  <si>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</si>
  <si>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</si>
  <si>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</si>
  <si>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</si>
  <si>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</si>
  <si>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</si>
  <si>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</si>
  <si>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</si>
  <si>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</si>
  <si>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</si>
  <si>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</si>
  <si>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</si>
  <si>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</si>
  <si>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</si>
  <si>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</si>
  <si>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</si>
  <si>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</si>
  <si>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</si>
  <si>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</si>
  <si>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</si>
  <si>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</si>
  <si>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</si>
  <si>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</si>
  <si>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</si>
  <si>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</si>
  <si>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</si>
  <si>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</si>
  <si>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</si>
  <si>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</si>
  <si>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</si>
  <si>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</si>
  <si>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</si>
  <si>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</si>
  <si>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</si>
  <si>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</si>
  <si>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</si>
  <si>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</si>
  <si>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</si>
  <si>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</si>
  <si>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</si>
  <si>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</si>
  <si>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</si>
  <si>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</si>
  <si>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</si>
  <si>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</si>
  <si>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</si>
  <si>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</si>
  <si>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</si>
  <si>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</si>
  <si>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</si>
  <si>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</si>
  <si>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</si>
  <si>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</si>
  <si>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</si>
  <si>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</si>
  <si>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</si>
  <si>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</si>
  <si>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</si>
  <si>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</si>
  <si>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</si>
  <si>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</si>
  <si>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</si>
  <si>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</si>
  <si>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</si>
  <si>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</si>
  <si>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</si>
  <si>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</si>
  <si>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</si>
  <si>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</si>
  <si>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</si>
  <si>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</si>
  <si>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</si>
  <si>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</si>
  <si>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</si>
  <si>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</si>
  <si>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</si>
  <si>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</si>
  <si>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</si>
  <si>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</si>
  <si>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</si>
  <si>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</si>
  <si>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</si>
  <si>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</si>
  <si>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</si>
  <si>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</si>
  <si>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</si>
  <si>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</si>
  <si>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</si>
  <si>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</si>
  <si>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</si>
  <si>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</si>
  <si>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</si>
  <si>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</si>
  <si>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</si>
  <si>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</si>
  <si>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</si>
  <si>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</si>
  <si>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</si>
  <si>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</si>
  <si>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</si>
  <si>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</si>
  <si>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</si>
  <si>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</si>
  <si>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</si>
  <si>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</si>
  <si>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</si>
  <si>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</si>
  <si>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</si>
  <si>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</si>
  <si>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</si>
  <si>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</si>
  <si>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</si>
  <si>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</si>
  <si>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</si>
  <si>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</si>
  <si>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</si>
  <si>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</si>
  <si>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</si>
  <si>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</si>
  <si>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</si>
  <si>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</si>
  <si>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</si>
  <si>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</si>
  <si>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</si>
  <si>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</si>
  <si>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</si>
  <si>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</si>
  <si>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</si>
  <si>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</si>
  <si>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</si>
  <si>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</si>
  <si>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</si>
  <si>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</si>
  <si>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</si>
  <si>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</si>
  <si>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</si>
  <si>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</si>
  <si>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</si>
  <si>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</si>
  <si>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</si>
  <si>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Weapon/Ammo</t>
  </si>
  <si>
    <t>Biters</t>
  </si>
  <si>
    <t>Spitter</t>
  </si>
  <si>
    <t>Small</t>
  </si>
  <si>
    <t>Large</t>
  </si>
  <si>
    <t>Medium</t>
  </si>
  <si>
    <t>Berserker</t>
  </si>
  <si>
    <t>Elder</t>
  </si>
  <si>
    <t>King</t>
  </si>
  <si>
    <t>Queen</t>
  </si>
  <si>
    <t>Basic Ammo</t>
  </si>
  <si>
    <t>Armor Piercing Ammo</t>
  </si>
  <si>
    <t>Shotgun Shell</t>
  </si>
  <si>
    <t>Piercing Shotgun Shell</t>
  </si>
  <si>
    <t>Rocket</t>
  </si>
  <si>
    <t>Explosive Rocket</t>
  </si>
  <si>
    <t>Poison Capsule 2</t>
  </si>
  <si>
    <t>Poison Capsule 3</t>
  </si>
  <si>
    <t>Poison Capsule 1</t>
  </si>
  <si>
    <t>Health Enemies</t>
  </si>
  <si>
    <t>-------------------------</t>
  </si>
  <si>
    <t>Biter Factor:</t>
  </si>
  <si>
    <t>Flamethrower</t>
  </si>
  <si>
    <t>Cannon Shell</t>
  </si>
  <si>
    <t>Grenade 1</t>
  </si>
  <si>
    <t>Grenade 3</t>
  </si>
  <si>
    <t>Grenade 2</t>
  </si>
  <si>
    <t>Normal</t>
  </si>
  <si>
    <t>Small solar panel mk 1</t>
  </si>
  <si>
    <t>Iron plate</t>
  </si>
  <si>
    <t>Electronic circuit</t>
  </si>
  <si>
    <t>Copper plate</t>
  </si>
  <si>
    <t>Flux capacitor</t>
  </si>
  <si>
    <t>Small solar panel mk 2</t>
  </si>
  <si>
    <t>Iron Ore</t>
  </si>
  <si>
    <t>Copper Ore</t>
  </si>
  <si>
    <t>kW/s</t>
  </si>
  <si>
    <t>Mining / crafting time</t>
  </si>
  <si>
    <t>Electronic Circuit</t>
  </si>
  <si>
    <t>Iron Plate</t>
  </si>
  <si>
    <t>Copper Plate</t>
  </si>
  <si>
    <t>Flux Capacitor</t>
  </si>
  <si>
    <t>Copper Cable</t>
  </si>
  <si>
    <t>leeg</t>
  </si>
  <si>
    <t>Minable</t>
  </si>
  <si>
    <t>Iron ore</t>
  </si>
  <si>
    <t>Copper ore</t>
  </si>
  <si>
    <t>Furnace used is an electronic Furnace.</t>
  </si>
  <si>
    <t>Electric Furnace</t>
  </si>
  <si>
    <t>(2 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</si>
</sst>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5"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sz val="20"/>
      <color theme="0"/>
      <name val="Calibri"/>
      <family val="2"/>
      <scheme val="minor"/>
    </font>
    <font>
      <sz val="24"/>
      <color theme="0"/>
      <name val="Calibri"/>
      <family val="2"/>
      <scheme val="minor"/>
    </font>
    <font>
      <b/>
      <sz val="18"/>
      <name val="Arial"/>
      <family val="2"/>
    </font>
  </fonts>
  <fills count="58">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8"/>
      </patternFill>
    </fill>
    <fill>
      <patternFill patternType="solid">
        <fgColor theme="9"/>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s>
  <borders count="18">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style="thin">
        <color indexed="64"/>
      </left>
      <right/>
      <top/>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cellStyleXfs>
  <cellXfs count="28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0" xfId="0"/>
    <xf numFmtId="0" fontId="22" fillId="53" borderId="0" xfId="5" applyFont="1"/>
    <xf numFmtId="0" fontId="0" fillId="0" borderId="0" xfId="0" applyAlignment="1">
      <alignment horizontal="center"/>
    </xf>
    <xf numFmtId="0" fontId="0" fillId="0" borderId="16" xfId="0" applyBorder="1"/>
    <xf numFmtId="0" fontId="15" fillId="0" borderId="16" xfId="0" quotePrefix="1" applyFont="1" applyBorder="1"/>
    <xf numFmtId="0" fontId="0" fillId="0" borderId="1" xfId="0" applyFill="1" applyBorder="1"/>
    <xf numFmtId="0" fontId="0" fillId="55" borderId="0" xfId="0" applyFill="1"/>
    <xf numFmtId="0" fontId="0" fillId="56" borderId="0" xfId="0" applyFill="1"/>
    <xf numFmtId="0" fontId="0" fillId="57" borderId="0" xfId="0" applyFill="1"/>
    <xf numFmtId="0" fontId="15" fillId="55" borderId="0" xfId="0" applyFont="1" applyFill="1"/>
    <xf numFmtId="0" fontId="15" fillId="57" borderId="0" xfId="0" applyFont="1" applyFill="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6" fillId="47" borderId="0" xfId="0" applyFont="1" applyFill="1" applyAlignment="1">
      <alignment horizontal="center"/>
    </xf>
    <xf numFmtId="0" fontId="15" fillId="0" borderId="0" xfId="0" applyFont="1" applyAlignment="1">
      <alignment horizontal="center"/>
    </xf>
    <xf numFmtId="0" fontId="16" fillId="55" borderId="0" xfId="0" applyFont="1" applyFill="1" applyAlignment="1">
      <alignment horizontal="center"/>
    </xf>
    <xf numFmtId="0" fontId="24" fillId="49" borderId="0" xfId="0" applyFont="1" applyFill="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23" fillId="54" borderId="13" xfId="6" applyFont="1" applyBorder="1" applyAlignment="1">
      <alignment horizontal="center"/>
    </xf>
    <xf numFmtId="0" fontId="23" fillId="54" borderId="14" xfId="6" applyFont="1" applyBorder="1" applyAlignment="1">
      <alignment horizontal="center"/>
    </xf>
    <xf numFmtId="0" fontId="23" fillId="54" borderId="15" xfId="6" applyFont="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15" fillId="42" borderId="0" xfId="0" applyFont="1" applyFill="1"/>
    <xf numFmtId="0" fontId="15" fillId="47" borderId="1" xfId="0" applyFont="1" applyFill="1" applyBorder="1" applyAlignment="1">
      <alignment horizontal="center"/>
    </xf>
    <xf numFmtId="0" fontId="0" fillId="47" borderId="1" xfId="0" applyFill="1" applyBorder="1"/>
    <xf numFmtId="0" fontId="15" fillId="47" borderId="17" xfId="0" applyFont="1" applyFill="1" applyBorder="1" applyAlignment="1">
      <alignment horizontal="center"/>
    </xf>
    <xf numFmtId="0" fontId="0" fillId="47" borderId="17" xfId="0" applyFill="1" applyBorder="1"/>
  </cellXfs>
  <cellStyles count="7">
    <cellStyle name="Accent1" xfId="3" builtinId="29"/>
    <cellStyle name="Accent3" xfId="4" builtinId="37"/>
    <cellStyle name="Accent5" xfId="5" builtinId="45"/>
    <cellStyle name="Accent6" xfId="6" builtinId="49"/>
    <cellStyle name="Comma" xfId="1" builtinId="3"/>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37"/>
      <c r="B1" s="234" t="s">
        <v>2</v>
      </c>
      <c r="C1" s="226"/>
      <c r="D1" s="234" t="s">
        <v>6</v>
      </c>
      <c r="E1" s="226"/>
      <c r="F1" s="226"/>
      <c r="G1" s="226"/>
      <c r="H1" s="7"/>
      <c r="I1" s="7"/>
      <c r="J1" s="7"/>
      <c r="K1" s="7"/>
      <c r="L1" s="1"/>
      <c r="M1" s="234" t="s">
        <v>7</v>
      </c>
      <c r="N1" s="226"/>
      <c r="O1" s="226"/>
      <c r="P1" s="226"/>
      <c r="Q1" s="237"/>
      <c r="U1" s="9"/>
      <c r="V1" s="232"/>
      <c r="W1" s="226"/>
      <c r="X1" s="226"/>
    </row>
    <row r="2" spans="1:24" ht="18" x14ac:dyDescent="0.25">
      <c r="A2" s="226"/>
      <c r="B2" s="228" t="s">
        <v>8</v>
      </c>
      <c r="C2" s="226"/>
      <c r="D2" s="233" t="s">
        <v>10</v>
      </c>
      <c r="E2" s="226"/>
      <c r="F2" s="226"/>
      <c r="G2" s="226"/>
      <c r="H2" s="12"/>
      <c r="I2" s="12"/>
      <c r="J2" s="12"/>
      <c r="K2" s="12"/>
      <c r="L2" s="235"/>
      <c r="M2" s="233" t="s">
        <v>11</v>
      </c>
      <c r="N2" s="226"/>
      <c r="O2" s="226"/>
      <c r="P2" s="226"/>
      <c r="Q2" s="226"/>
      <c r="R2" s="13"/>
      <c r="S2" s="13"/>
      <c r="T2" s="13"/>
      <c r="U2" s="17"/>
      <c r="V2" s="225"/>
      <c r="W2" s="226"/>
      <c r="X2" s="226"/>
    </row>
    <row r="3" spans="1:24" ht="18" x14ac:dyDescent="0.25">
      <c r="A3" s="226"/>
      <c r="B3" s="18" t="s">
        <v>23</v>
      </c>
      <c r="C3" s="21"/>
      <c r="D3" s="24" t="s">
        <v>33</v>
      </c>
      <c r="E3" s="24" t="s">
        <v>50</v>
      </c>
      <c r="F3" s="24" t="s">
        <v>51</v>
      </c>
      <c r="G3" s="26" t="s">
        <v>52</v>
      </c>
      <c r="H3" s="26" t="s">
        <v>81</v>
      </c>
      <c r="I3" s="26"/>
      <c r="J3" s="26"/>
      <c r="K3" s="26"/>
      <c r="L3" s="226"/>
      <c r="M3" s="24" t="s">
        <v>82</v>
      </c>
      <c r="N3" s="24" t="s">
        <v>83</v>
      </c>
      <c r="O3" s="24" t="s">
        <v>84</v>
      </c>
      <c r="P3" s="24"/>
      <c r="Q3" s="226"/>
      <c r="R3" s="13"/>
      <c r="S3" s="13"/>
      <c r="T3" s="13"/>
      <c r="U3" s="27"/>
      <c r="V3" s="27"/>
      <c r="W3" s="27"/>
      <c r="X3" s="27"/>
    </row>
    <row r="4" spans="1:24" ht="15" x14ac:dyDescent="0.25">
      <c r="A4" s="226"/>
      <c r="B4" s="18" t="s">
        <v>101</v>
      </c>
      <c r="C4" s="21"/>
      <c r="D4" s="29">
        <v>1</v>
      </c>
      <c r="E4" s="30">
        <v>0.2</v>
      </c>
      <c r="F4" s="32">
        <f t="shared" ref="F4:F11" si="0">E4*C$5</f>
        <v>0.30000000000000004</v>
      </c>
      <c r="G4" s="33"/>
      <c r="H4" s="36">
        <v>1</v>
      </c>
      <c r="I4" s="36"/>
      <c r="J4" s="36"/>
      <c r="K4" s="36"/>
      <c r="L4" s="226"/>
      <c r="M4" s="29">
        <v>1</v>
      </c>
      <c r="N4" s="38">
        <v>0.2</v>
      </c>
      <c r="O4" s="42">
        <v>0.1</v>
      </c>
      <c r="P4" s="42"/>
      <c r="Q4" s="226"/>
      <c r="R4" s="43"/>
      <c r="S4" s="39"/>
      <c r="U4" s="43"/>
      <c r="V4" s="43"/>
      <c r="W4" s="10"/>
      <c r="X4" s="10"/>
    </row>
    <row r="5" spans="1:24" ht="15" x14ac:dyDescent="0.25">
      <c r="A5" s="226"/>
      <c r="B5" s="18" t="s">
        <v>108</v>
      </c>
      <c r="C5" s="45">
        <v>1.5</v>
      </c>
      <c r="D5" s="29">
        <v>2</v>
      </c>
      <c r="E5" s="30">
        <f t="shared" ref="E5:E11" si="1">E4+0.1+G5</f>
        <v>0.30000000000000004</v>
      </c>
      <c r="F5" s="32">
        <f t="shared" si="0"/>
        <v>0.45000000000000007</v>
      </c>
      <c r="G5" s="33"/>
      <c r="H5" s="36">
        <f t="shared" ref="H5:H11" si="2">E5/E$4</f>
        <v>1.5000000000000002</v>
      </c>
      <c r="I5" s="36"/>
      <c r="J5" s="36"/>
      <c r="K5" s="36"/>
      <c r="L5" s="226"/>
      <c r="M5" s="29">
        <v>2</v>
      </c>
      <c r="N5" s="38">
        <v>0.4</v>
      </c>
      <c r="O5" s="42">
        <v>0.2</v>
      </c>
      <c r="P5" s="42"/>
      <c r="Q5" s="226"/>
      <c r="R5" s="43"/>
      <c r="S5" s="39"/>
      <c r="T5" s="10"/>
      <c r="U5" s="43"/>
      <c r="V5" s="43"/>
      <c r="W5" s="10"/>
      <c r="X5" s="10"/>
    </row>
    <row r="6" spans="1:24" ht="15" x14ac:dyDescent="0.25">
      <c r="A6" s="226"/>
      <c r="B6" s="14"/>
      <c r="C6" s="45"/>
      <c r="D6" s="29">
        <v>3</v>
      </c>
      <c r="E6" s="30">
        <f t="shared" si="1"/>
        <v>0.5</v>
      </c>
      <c r="F6" s="32">
        <f t="shared" si="0"/>
        <v>0.75</v>
      </c>
      <c r="G6" s="33">
        <v>0.1</v>
      </c>
      <c r="H6" s="36">
        <f t="shared" si="2"/>
        <v>2.5</v>
      </c>
      <c r="I6" s="36"/>
      <c r="J6" s="36"/>
      <c r="K6" s="36"/>
      <c r="L6" s="226"/>
      <c r="M6" s="29">
        <v>3</v>
      </c>
      <c r="N6" s="38">
        <v>0.6</v>
      </c>
      <c r="O6" s="42">
        <v>0.3</v>
      </c>
      <c r="P6" s="42"/>
      <c r="Q6" s="226"/>
      <c r="R6" s="43"/>
      <c r="S6" s="39"/>
      <c r="U6" s="43"/>
      <c r="V6" s="43"/>
      <c r="W6" s="10"/>
      <c r="X6" s="10"/>
    </row>
    <row r="7" spans="1:24" ht="15" x14ac:dyDescent="0.25">
      <c r="A7" s="226"/>
      <c r="B7" s="14"/>
      <c r="C7" s="45"/>
      <c r="D7" s="29">
        <v>4</v>
      </c>
      <c r="E7" s="30">
        <f t="shared" si="1"/>
        <v>0.6</v>
      </c>
      <c r="F7" s="32">
        <f t="shared" si="0"/>
        <v>0.89999999999999991</v>
      </c>
      <c r="G7" s="52"/>
      <c r="H7" s="36">
        <f t="shared" si="2"/>
        <v>2.9999999999999996</v>
      </c>
      <c r="I7" s="36"/>
      <c r="J7" s="36"/>
      <c r="K7" s="36"/>
      <c r="L7" s="226"/>
      <c r="M7" s="29">
        <v>4</v>
      </c>
      <c r="N7" s="38">
        <v>0.8</v>
      </c>
      <c r="O7" s="42">
        <v>0.4</v>
      </c>
      <c r="P7" s="42"/>
      <c r="Q7" s="226"/>
      <c r="R7" s="43"/>
      <c r="S7" s="39"/>
      <c r="U7" s="43"/>
      <c r="V7" s="43"/>
    </row>
    <row r="8" spans="1:24" ht="15" x14ac:dyDescent="0.25">
      <c r="A8" s="226"/>
      <c r="B8" s="14"/>
      <c r="C8" s="45"/>
      <c r="D8" s="29">
        <v>5</v>
      </c>
      <c r="E8" s="30">
        <f t="shared" si="1"/>
        <v>0.79999999999999993</v>
      </c>
      <c r="F8" s="32">
        <f t="shared" si="0"/>
        <v>1.2</v>
      </c>
      <c r="G8" s="33">
        <v>0.1</v>
      </c>
      <c r="H8" s="36">
        <f t="shared" si="2"/>
        <v>3.9999999999999996</v>
      </c>
      <c r="I8" s="36"/>
      <c r="J8" s="36"/>
      <c r="K8" s="36"/>
      <c r="L8" s="226"/>
      <c r="M8" s="29">
        <v>5</v>
      </c>
      <c r="N8" s="38">
        <v>1</v>
      </c>
      <c r="O8" s="42">
        <v>0.5</v>
      </c>
      <c r="P8" s="42"/>
      <c r="Q8" s="226"/>
      <c r="R8" s="43"/>
      <c r="S8" s="39"/>
      <c r="U8" s="43"/>
      <c r="V8" s="43"/>
    </row>
    <row r="9" spans="1:24" ht="15" x14ac:dyDescent="0.25">
      <c r="A9" s="226"/>
      <c r="B9" s="14"/>
      <c r="C9" s="45"/>
      <c r="D9" s="29">
        <v>6</v>
      </c>
      <c r="E9" s="30">
        <f t="shared" si="1"/>
        <v>0.89999999999999991</v>
      </c>
      <c r="F9" s="32">
        <f t="shared" si="0"/>
        <v>1.3499999999999999</v>
      </c>
      <c r="G9" s="52"/>
      <c r="H9" s="36">
        <f t="shared" si="2"/>
        <v>4.4999999999999991</v>
      </c>
      <c r="I9" s="36"/>
      <c r="J9" s="36"/>
      <c r="K9" s="36"/>
      <c r="L9" s="226"/>
      <c r="M9" s="29">
        <v>6</v>
      </c>
      <c r="N9" s="38">
        <v>1.2</v>
      </c>
      <c r="O9" s="42">
        <v>0.6</v>
      </c>
      <c r="P9" s="42"/>
      <c r="Q9" s="226"/>
      <c r="R9" s="43"/>
      <c r="S9" s="39"/>
      <c r="U9" s="43"/>
      <c r="V9" s="43"/>
    </row>
    <row r="10" spans="1:24" ht="15" x14ac:dyDescent="0.25">
      <c r="A10" s="226"/>
      <c r="B10" s="14"/>
      <c r="C10" s="45"/>
      <c r="D10" s="29">
        <v>7</v>
      </c>
      <c r="E10" s="30">
        <f t="shared" si="1"/>
        <v>1.2</v>
      </c>
      <c r="F10" s="32">
        <f t="shared" si="0"/>
        <v>1.7999999999999998</v>
      </c>
      <c r="G10" s="33">
        <v>0.2</v>
      </c>
      <c r="H10" s="36">
        <f t="shared" si="2"/>
        <v>5.9999999999999991</v>
      </c>
      <c r="I10" s="36"/>
      <c r="J10" s="36"/>
      <c r="K10" s="36"/>
      <c r="L10" s="226"/>
      <c r="M10" s="29">
        <v>7</v>
      </c>
      <c r="N10" s="38">
        <v>1.4</v>
      </c>
      <c r="O10" s="42">
        <v>0.7</v>
      </c>
      <c r="P10" s="42"/>
      <c r="Q10" s="226"/>
      <c r="R10" s="43"/>
      <c r="S10" s="39"/>
      <c r="U10" s="43"/>
      <c r="V10" s="43"/>
    </row>
    <row r="11" spans="1:24" ht="15" x14ac:dyDescent="0.25">
      <c r="A11" s="226"/>
      <c r="B11" s="14"/>
      <c r="C11" s="45"/>
      <c r="D11" s="29">
        <v>8</v>
      </c>
      <c r="E11" s="30">
        <f t="shared" si="1"/>
        <v>1.6</v>
      </c>
      <c r="F11" s="32">
        <f t="shared" si="0"/>
        <v>2.4000000000000004</v>
      </c>
      <c r="G11" s="33">
        <v>0.3</v>
      </c>
      <c r="H11" s="36">
        <f t="shared" si="2"/>
        <v>8</v>
      </c>
      <c r="I11" s="36"/>
      <c r="J11" s="36"/>
      <c r="K11" s="36"/>
      <c r="L11" s="226"/>
      <c r="M11" s="29">
        <v>8</v>
      </c>
      <c r="N11" s="38">
        <v>1.6</v>
      </c>
      <c r="O11" s="42">
        <v>0.8</v>
      </c>
      <c r="P11" s="42"/>
      <c r="Q11" s="226"/>
      <c r="R11" s="43"/>
      <c r="S11" s="39"/>
      <c r="U11" s="43"/>
      <c r="V11" s="43"/>
    </row>
    <row r="12" spans="1:24" ht="15.75" customHeight="1" x14ac:dyDescent="0.3">
      <c r="A12" s="226"/>
      <c r="B12" s="229"/>
      <c r="C12" s="226"/>
      <c r="D12" s="230"/>
      <c r="E12" s="226"/>
      <c r="F12" s="226"/>
      <c r="G12" s="226"/>
      <c r="H12" s="56"/>
      <c r="I12" s="56"/>
      <c r="J12" s="56"/>
      <c r="K12" s="56"/>
      <c r="L12" s="226"/>
      <c r="M12" s="230"/>
      <c r="N12" s="226"/>
      <c r="O12" s="226"/>
      <c r="P12" s="226"/>
      <c r="Q12" s="226"/>
      <c r="R12" s="17"/>
      <c r="S12" s="17"/>
      <c r="T12" s="17"/>
      <c r="U12" s="17"/>
      <c r="V12" s="17"/>
      <c r="W12" s="17"/>
      <c r="X12" s="17"/>
    </row>
    <row r="13" spans="1:24" x14ac:dyDescent="0.25">
      <c r="A13" s="226"/>
      <c r="B13" s="228"/>
      <c r="C13" s="226"/>
      <c r="D13" s="231" t="s">
        <v>129</v>
      </c>
      <c r="E13" s="226"/>
      <c r="F13" s="226"/>
      <c r="G13" s="226"/>
      <c r="H13" s="58"/>
      <c r="I13" s="58"/>
      <c r="J13" s="58"/>
      <c r="K13" s="58"/>
      <c r="L13" s="226"/>
      <c r="M13" s="231" t="s">
        <v>144</v>
      </c>
      <c r="N13" s="226"/>
      <c r="O13" s="226"/>
      <c r="P13" s="226"/>
      <c r="Q13" s="226"/>
      <c r="R13" s="17"/>
      <c r="S13" s="17"/>
      <c r="T13" s="17"/>
      <c r="U13" s="17"/>
      <c r="V13" s="225"/>
      <c r="W13" s="226"/>
      <c r="X13" s="226"/>
    </row>
    <row r="14" spans="1:24" ht="15" x14ac:dyDescent="0.25">
      <c r="A14" s="226"/>
      <c r="B14" s="14"/>
      <c r="C14" s="45"/>
      <c r="D14" s="60" t="s">
        <v>145</v>
      </c>
      <c r="E14" s="60" t="s">
        <v>147</v>
      </c>
      <c r="F14" s="60" t="s">
        <v>148</v>
      </c>
      <c r="G14" s="60" t="s">
        <v>149</v>
      </c>
      <c r="H14" s="60" t="s">
        <v>150</v>
      </c>
      <c r="I14" s="60"/>
      <c r="J14" s="60"/>
      <c r="K14" s="60"/>
      <c r="L14" s="226"/>
      <c r="M14" s="60" t="s">
        <v>151</v>
      </c>
      <c r="N14" s="60" t="s">
        <v>152</v>
      </c>
      <c r="O14" s="60"/>
      <c r="P14" s="60"/>
      <c r="Q14" s="226"/>
      <c r="R14" s="27"/>
      <c r="S14" s="27"/>
      <c r="T14" s="27"/>
      <c r="U14" s="27"/>
      <c r="V14" s="27"/>
      <c r="W14" s="27"/>
      <c r="X14" s="27"/>
    </row>
    <row r="15" spans="1:24" ht="15" x14ac:dyDescent="0.25">
      <c r="A15" s="226"/>
      <c r="B15" s="14"/>
      <c r="C15" s="45"/>
      <c r="D15" s="62">
        <v>1</v>
      </c>
      <c r="E15" s="64">
        <v>-0.1</v>
      </c>
      <c r="F15" s="65"/>
      <c r="G15" s="66">
        <v>1</v>
      </c>
      <c r="H15" s="68">
        <f t="shared" ref="H15:H22" si="3">E15/F4</f>
        <v>-0.33333333333333331</v>
      </c>
      <c r="I15" s="68"/>
      <c r="J15" s="68"/>
      <c r="K15" s="68"/>
      <c r="L15" s="226"/>
      <c r="M15" s="62">
        <v>1</v>
      </c>
      <c r="N15" s="64">
        <v>-0.25</v>
      </c>
      <c r="O15" s="65"/>
      <c r="P15" s="65"/>
      <c r="Q15" s="226"/>
      <c r="R15" s="43"/>
      <c r="S15" s="39"/>
      <c r="U15" s="43"/>
      <c r="V15" s="43"/>
      <c r="W15" s="10"/>
    </row>
    <row r="16" spans="1:24" ht="15" x14ac:dyDescent="0.25">
      <c r="A16" s="226"/>
      <c r="B16" s="14"/>
      <c r="C16" s="45"/>
      <c r="D16" s="62">
        <v>2</v>
      </c>
      <c r="E16" s="64">
        <f t="shared" ref="E16:E22" si="4">E$15+E15+F16</f>
        <v>-0.2</v>
      </c>
      <c r="F16" s="65"/>
      <c r="G16" s="70">
        <f t="shared" ref="G16:G22" si="5">E16/E$15</f>
        <v>2</v>
      </c>
      <c r="H16" s="68">
        <f t="shared" si="3"/>
        <v>-0.44444444444444442</v>
      </c>
      <c r="I16" s="68"/>
      <c r="J16" s="68"/>
      <c r="K16" s="68"/>
      <c r="L16" s="226"/>
      <c r="M16" s="62">
        <v>2</v>
      </c>
      <c r="N16" s="64">
        <v>-0.5</v>
      </c>
      <c r="O16" s="65"/>
      <c r="P16" s="65"/>
      <c r="Q16" s="226"/>
      <c r="R16" s="43"/>
      <c r="S16" s="39"/>
      <c r="U16" s="43"/>
      <c r="V16" s="43"/>
      <c r="W16" s="10"/>
    </row>
    <row r="17" spans="1:24" ht="15" x14ac:dyDescent="0.25">
      <c r="A17" s="226"/>
      <c r="B17" s="14"/>
      <c r="C17" s="45"/>
      <c r="D17" s="62">
        <v>3</v>
      </c>
      <c r="E17" s="64">
        <f t="shared" si="4"/>
        <v>-0.35000000000000003</v>
      </c>
      <c r="F17" s="72">
        <v>-0.05</v>
      </c>
      <c r="G17" s="70">
        <f t="shared" si="5"/>
        <v>3.5</v>
      </c>
      <c r="H17" s="68">
        <f t="shared" si="3"/>
        <v>-0.46666666666666673</v>
      </c>
      <c r="I17" s="68"/>
      <c r="J17" s="68"/>
      <c r="K17" s="68"/>
      <c r="L17" s="226"/>
      <c r="M17" s="62">
        <v>3</v>
      </c>
      <c r="N17" s="64">
        <v>-0.75</v>
      </c>
      <c r="O17" s="65"/>
      <c r="P17" s="65"/>
      <c r="Q17" s="226"/>
      <c r="R17" s="43"/>
      <c r="S17" s="39"/>
      <c r="U17" s="43"/>
      <c r="V17" s="43"/>
      <c r="W17" s="10"/>
    </row>
    <row r="18" spans="1:24" ht="15" x14ac:dyDescent="0.25">
      <c r="A18" s="226"/>
      <c r="B18" s="14"/>
      <c r="C18" s="45"/>
      <c r="D18" s="62">
        <v>4</v>
      </c>
      <c r="E18" s="64">
        <f t="shared" si="4"/>
        <v>-0.45000000000000007</v>
      </c>
      <c r="F18" s="65"/>
      <c r="G18" s="70">
        <f t="shared" si="5"/>
        <v>4.5</v>
      </c>
      <c r="H18" s="68">
        <f t="shared" si="3"/>
        <v>-0.50000000000000011</v>
      </c>
      <c r="I18" s="68"/>
      <c r="J18" s="68"/>
      <c r="K18" s="68"/>
      <c r="L18" s="226"/>
      <c r="M18" s="62">
        <v>4</v>
      </c>
      <c r="N18" s="64">
        <v>-1</v>
      </c>
      <c r="O18" s="65"/>
      <c r="P18" s="65"/>
      <c r="Q18" s="226"/>
      <c r="R18" s="43"/>
      <c r="U18" s="43"/>
      <c r="V18" s="43"/>
    </row>
    <row r="19" spans="1:24" ht="15" x14ac:dyDescent="0.25">
      <c r="A19" s="226"/>
      <c r="B19" s="14"/>
      <c r="C19" s="45"/>
      <c r="D19" s="62">
        <v>5</v>
      </c>
      <c r="E19" s="64">
        <f t="shared" si="4"/>
        <v>-0.60000000000000009</v>
      </c>
      <c r="F19" s="72">
        <v>-0.05</v>
      </c>
      <c r="G19" s="70">
        <f t="shared" si="5"/>
        <v>6.0000000000000009</v>
      </c>
      <c r="H19" s="68">
        <f t="shared" si="3"/>
        <v>-0.50000000000000011</v>
      </c>
      <c r="I19" s="68"/>
      <c r="J19" s="68"/>
      <c r="K19" s="68"/>
      <c r="L19" s="226"/>
      <c r="M19" s="62">
        <v>5</v>
      </c>
      <c r="N19" s="64">
        <v>-1.25</v>
      </c>
      <c r="O19" s="65"/>
      <c r="P19" s="65"/>
      <c r="Q19" s="226"/>
      <c r="R19" s="43"/>
      <c r="U19" s="43"/>
      <c r="V19" s="43"/>
    </row>
    <row r="20" spans="1:24" ht="15" x14ac:dyDescent="0.25">
      <c r="A20" s="226"/>
      <c r="B20" s="14"/>
      <c r="C20" s="45"/>
      <c r="D20" s="62">
        <v>6</v>
      </c>
      <c r="E20" s="64">
        <f t="shared" si="4"/>
        <v>-0.70000000000000007</v>
      </c>
      <c r="F20" s="65"/>
      <c r="G20" s="70">
        <f t="shared" si="5"/>
        <v>7</v>
      </c>
      <c r="H20" s="68">
        <f t="shared" si="3"/>
        <v>-0.5185185185185186</v>
      </c>
      <c r="I20" s="68"/>
      <c r="J20" s="68"/>
      <c r="K20" s="68"/>
      <c r="L20" s="226"/>
      <c r="M20" s="62">
        <v>6</v>
      </c>
      <c r="N20" s="64">
        <v>-1.5</v>
      </c>
      <c r="O20" s="65"/>
      <c r="P20" s="65"/>
      <c r="Q20" s="226"/>
      <c r="R20" s="43"/>
      <c r="S20" s="39"/>
      <c r="U20" s="43"/>
      <c r="V20" s="43"/>
    </row>
    <row r="21" spans="1:24" ht="15" x14ac:dyDescent="0.25">
      <c r="A21" s="226"/>
      <c r="B21" s="14"/>
      <c r="C21" s="45"/>
      <c r="D21" s="62">
        <v>7</v>
      </c>
      <c r="E21" s="64">
        <f t="shared" si="4"/>
        <v>-1</v>
      </c>
      <c r="F21" s="72">
        <v>-0.2</v>
      </c>
      <c r="G21" s="70">
        <f t="shared" si="5"/>
        <v>10</v>
      </c>
      <c r="H21" s="68">
        <f t="shared" si="3"/>
        <v>-0.55555555555555558</v>
      </c>
      <c r="I21" s="68"/>
      <c r="J21" s="68"/>
      <c r="K21" s="68"/>
      <c r="L21" s="226"/>
      <c r="M21" s="62">
        <v>7</v>
      </c>
      <c r="N21" s="64">
        <v>-1.75</v>
      </c>
      <c r="O21" s="65"/>
      <c r="P21" s="65"/>
      <c r="Q21" s="226"/>
      <c r="R21" s="43"/>
      <c r="S21" s="39"/>
      <c r="U21" s="43"/>
      <c r="V21" s="43"/>
    </row>
    <row r="22" spans="1:24" ht="15" x14ac:dyDescent="0.25">
      <c r="A22" s="226"/>
      <c r="B22" s="14"/>
      <c r="C22" s="45"/>
      <c r="D22" s="62">
        <v>8</v>
      </c>
      <c r="E22" s="64">
        <f t="shared" si="4"/>
        <v>-1.4000000000000001</v>
      </c>
      <c r="F22" s="72">
        <v>-0.3</v>
      </c>
      <c r="G22" s="70">
        <f t="shared" si="5"/>
        <v>14</v>
      </c>
      <c r="H22" s="68">
        <f t="shared" si="3"/>
        <v>-0.58333333333333326</v>
      </c>
      <c r="I22" s="68"/>
      <c r="J22" s="68"/>
      <c r="K22" s="68"/>
      <c r="L22" s="226"/>
      <c r="M22" s="62">
        <v>8</v>
      </c>
      <c r="N22" s="64">
        <v>-2</v>
      </c>
      <c r="O22" s="65"/>
      <c r="P22" s="65"/>
      <c r="Q22" s="226"/>
      <c r="R22" s="43"/>
      <c r="S22" s="39"/>
      <c r="U22" s="43"/>
      <c r="V22" s="43"/>
    </row>
    <row r="23" spans="1:24" ht="15.75" customHeight="1" x14ac:dyDescent="0.3">
      <c r="A23" s="226"/>
      <c r="B23" s="229"/>
      <c r="C23" s="226"/>
      <c r="D23" s="230"/>
      <c r="E23" s="226"/>
      <c r="F23" s="226"/>
      <c r="G23" s="226"/>
      <c r="H23" s="56"/>
      <c r="I23" s="56"/>
      <c r="J23" s="56"/>
      <c r="K23" s="56"/>
      <c r="L23" s="226"/>
      <c r="M23" s="230"/>
      <c r="N23" s="226"/>
      <c r="O23" s="226"/>
      <c r="P23" s="226"/>
      <c r="Q23" s="226"/>
      <c r="R23" s="17"/>
      <c r="S23" s="17"/>
      <c r="T23" s="17"/>
      <c r="U23" s="17"/>
      <c r="V23" s="17"/>
      <c r="W23" s="17"/>
      <c r="X23" s="17"/>
    </row>
    <row r="24" spans="1:24" x14ac:dyDescent="0.25">
      <c r="A24" s="226"/>
      <c r="B24" s="228" t="s">
        <v>177</v>
      </c>
      <c r="C24" s="226"/>
      <c r="D24" s="227" t="s">
        <v>178</v>
      </c>
      <c r="E24" s="226"/>
      <c r="F24" s="226"/>
      <c r="G24" s="226"/>
      <c r="H24" s="74"/>
      <c r="I24" s="74"/>
      <c r="J24" s="74"/>
      <c r="K24" s="74"/>
      <c r="L24" s="226"/>
      <c r="M24" s="227" t="s">
        <v>179</v>
      </c>
      <c r="N24" s="226"/>
      <c r="O24" s="226"/>
      <c r="P24" s="226"/>
      <c r="Q24" s="226"/>
      <c r="R24" s="17"/>
      <c r="S24" s="17"/>
      <c r="T24" s="17"/>
      <c r="U24" s="17"/>
      <c r="V24" s="225"/>
      <c r="W24" s="226"/>
      <c r="X24" s="226"/>
    </row>
    <row r="25" spans="1:24" ht="15" x14ac:dyDescent="0.25">
      <c r="A25" s="226"/>
      <c r="B25" s="14" t="s">
        <v>180</v>
      </c>
      <c r="C25" s="75">
        <v>1.5</v>
      </c>
      <c r="D25" s="76" t="s">
        <v>181</v>
      </c>
      <c r="E25" s="76" t="s">
        <v>184</v>
      </c>
      <c r="F25" s="76" t="s">
        <v>185</v>
      </c>
      <c r="G25" s="76" t="s">
        <v>186</v>
      </c>
      <c r="H25" s="76" t="s">
        <v>187</v>
      </c>
      <c r="I25" s="76" t="s">
        <v>188</v>
      </c>
      <c r="J25" s="76" t="s">
        <v>189</v>
      </c>
      <c r="K25" s="76" t="s">
        <v>190</v>
      </c>
      <c r="L25" s="226"/>
      <c r="M25" s="76" t="s">
        <v>191</v>
      </c>
      <c r="N25" s="76" t="s">
        <v>192</v>
      </c>
      <c r="O25" s="76" t="s">
        <v>193</v>
      </c>
      <c r="P25" s="76" t="s">
        <v>194</v>
      </c>
      <c r="Q25" s="226"/>
      <c r="R25" s="27"/>
      <c r="S25" s="27"/>
      <c r="T25" s="27"/>
      <c r="U25" s="27"/>
      <c r="V25" s="27"/>
      <c r="W25" s="27"/>
      <c r="X25" s="27"/>
    </row>
    <row r="26" spans="1:24" ht="15" x14ac:dyDescent="0.25">
      <c r="A26" s="226"/>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26"/>
      <c r="M26" s="77">
        <v>1</v>
      </c>
      <c r="N26" s="87">
        <v>0.05</v>
      </c>
      <c r="O26" s="81">
        <v>0.2</v>
      </c>
      <c r="P26" s="81">
        <v>0.2</v>
      </c>
      <c r="Q26" s="226"/>
      <c r="R26" s="43"/>
      <c r="U26" s="43"/>
      <c r="V26" s="43"/>
      <c r="W26" s="10"/>
      <c r="X26" s="10"/>
    </row>
    <row r="27" spans="1:24" ht="15" x14ac:dyDescent="0.25">
      <c r="A27" s="226"/>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26"/>
      <c r="M27" s="77">
        <v>2</v>
      </c>
      <c r="N27" s="87">
        <v>0.1</v>
      </c>
      <c r="O27" s="81">
        <v>0.4</v>
      </c>
      <c r="P27" s="81">
        <v>0.4</v>
      </c>
      <c r="Q27" s="226"/>
      <c r="R27" s="43"/>
      <c r="U27" s="43"/>
      <c r="V27" s="43"/>
      <c r="W27" s="10"/>
      <c r="X27" s="10"/>
    </row>
    <row r="28" spans="1:24" ht="15" x14ac:dyDescent="0.25">
      <c r="A28" s="226"/>
      <c r="B28" s="14"/>
      <c r="C28" s="45"/>
      <c r="D28" s="77">
        <v>3</v>
      </c>
      <c r="E28" s="79">
        <f t="shared" si="9"/>
        <v>0.08</v>
      </c>
      <c r="F28" s="81">
        <f t="shared" si="6"/>
        <v>0.32</v>
      </c>
      <c r="G28" s="81">
        <f t="shared" si="7"/>
        <v>0.32</v>
      </c>
      <c r="H28" s="90">
        <v>0.02</v>
      </c>
      <c r="I28" s="85">
        <f t="shared" si="8"/>
        <v>-0.2</v>
      </c>
      <c r="J28" s="81">
        <f t="shared" si="10"/>
        <v>2.5</v>
      </c>
      <c r="K28" s="83">
        <f t="shared" si="11"/>
        <v>4</v>
      </c>
      <c r="L28" s="226"/>
      <c r="M28" s="77">
        <v>3</v>
      </c>
      <c r="N28" s="87">
        <v>0.15</v>
      </c>
      <c r="O28" s="81">
        <v>0.6</v>
      </c>
      <c r="P28" s="81">
        <v>0.6</v>
      </c>
      <c r="Q28" s="226"/>
      <c r="R28" s="43"/>
      <c r="U28" s="43"/>
      <c r="V28" s="43"/>
      <c r="W28" s="10"/>
      <c r="X28" s="10"/>
    </row>
    <row r="29" spans="1:24" ht="15" x14ac:dyDescent="0.25">
      <c r="A29" s="226"/>
      <c r="B29" s="14"/>
      <c r="C29" s="45"/>
      <c r="D29" s="77">
        <v>4</v>
      </c>
      <c r="E29" s="79">
        <f t="shared" si="9"/>
        <v>0.1</v>
      </c>
      <c r="F29" s="81">
        <f t="shared" si="6"/>
        <v>0.4</v>
      </c>
      <c r="G29" s="81">
        <f t="shared" si="7"/>
        <v>0.4</v>
      </c>
      <c r="H29" s="83"/>
      <c r="I29" s="85">
        <f t="shared" si="8"/>
        <v>-0.30000000000000004</v>
      </c>
      <c r="J29" s="81">
        <f t="shared" si="10"/>
        <v>3</v>
      </c>
      <c r="K29" s="83">
        <f t="shared" si="11"/>
        <v>5</v>
      </c>
      <c r="L29" s="226"/>
      <c r="M29" s="77">
        <v>4</v>
      </c>
      <c r="N29" s="87">
        <v>0.2</v>
      </c>
      <c r="O29" s="81">
        <v>0.8</v>
      </c>
      <c r="P29" s="81">
        <v>0.8</v>
      </c>
      <c r="Q29" s="226"/>
      <c r="R29" s="43"/>
      <c r="U29" s="43"/>
      <c r="V29" s="43"/>
    </row>
    <row r="30" spans="1:24" ht="15" x14ac:dyDescent="0.25">
      <c r="A30" s="226"/>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26"/>
      <c r="M30" s="77">
        <v>5</v>
      </c>
      <c r="N30" s="87">
        <v>0.25</v>
      </c>
      <c r="O30" s="81">
        <v>1</v>
      </c>
      <c r="P30" s="81">
        <v>1</v>
      </c>
      <c r="Q30" s="226"/>
      <c r="R30" s="43"/>
      <c r="U30" s="43"/>
      <c r="V30" s="43"/>
    </row>
    <row r="31" spans="1:24" ht="15" x14ac:dyDescent="0.25">
      <c r="A31" s="226"/>
      <c r="B31" s="14"/>
      <c r="C31" s="45"/>
      <c r="D31" s="77">
        <v>6</v>
      </c>
      <c r="E31" s="79">
        <f t="shared" si="9"/>
        <v>0.18</v>
      </c>
      <c r="F31" s="81">
        <f t="shared" si="6"/>
        <v>0.72</v>
      </c>
      <c r="G31" s="81">
        <f t="shared" si="7"/>
        <v>0.72</v>
      </c>
      <c r="H31" s="83"/>
      <c r="I31" s="85">
        <f t="shared" si="8"/>
        <v>-0.72</v>
      </c>
      <c r="J31" s="81">
        <f t="shared" si="10"/>
        <v>4</v>
      </c>
      <c r="K31" s="83">
        <f t="shared" si="11"/>
        <v>9</v>
      </c>
      <c r="L31" s="226"/>
      <c r="M31" s="77">
        <v>6</v>
      </c>
      <c r="N31" s="87">
        <v>0.3</v>
      </c>
      <c r="O31" s="81">
        <v>1.2</v>
      </c>
      <c r="P31" s="81">
        <v>1.2</v>
      </c>
      <c r="Q31" s="226"/>
      <c r="R31" s="43"/>
      <c r="U31" s="43"/>
      <c r="V31" s="43"/>
    </row>
    <row r="32" spans="1:24" ht="15" x14ac:dyDescent="0.25">
      <c r="A32" s="226"/>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26"/>
      <c r="M32" s="77">
        <v>7</v>
      </c>
      <c r="N32" s="87">
        <v>0.4</v>
      </c>
      <c r="O32" s="81">
        <v>1.6</v>
      </c>
      <c r="P32" s="81">
        <v>1.6</v>
      </c>
      <c r="Q32" s="226"/>
      <c r="R32" s="43"/>
      <c r="U32" s="43"/>
      <c r="V32" s="43"/>
    </row>
    <row r="33" spans="1:22" ht="15" x14ac:dyDescent="0.25">
      <c r="A33" s="226"/>
      <c r="B33" s="14"/>
      <c r="C33" s="45"/>
      <c r="D33" s="77">
        <v>8</v>
      </c>
      <c r="E33" s="79">
        <f t="shared" si="9"/>
        <v>0.4</v>
      </c>
      <c r="F33" s="81">
        <f t="shared" si="6"/>
        <v>1.6</v>
      </c>
      <c r="G33" s="81">
        <f t="shared" si="7"/>
        <v>1.6</v>
      </c>
      <c r="H33" s="90">
        <v>0.1</v>
      </c>
      <c r="I33" s="85">
        <f t="shared" si="8"/>
        <v>-2</v>
      </c>
      <c r="J33" s="81">
        <f t="shared" si="10"/>
        <v>5</v>
      </c>
      <c r="K33" s="83">
        <f t="shared" si="11"/>
        <v>20</v>
      </c>
      <c r="L33" s="226"/>
      <c r="M33" s="77">
        <v>8</v>
      </c>
      <c r="N33" s="87">
        <v>0.5</v>
      </c>
      <c r="O33" s="81">
        <v>2</v>
      </c>
      <c r="P33" s="81">
        <v>2</v>
      </c>
      <c r="Q33" s="226"/>
      <c r="R33" s="43"/>
      <c r="U33" s="43"/>
      <c r="V33" s="43"/>
    </row>
    <row r="34" spans="1:22" ht="15.75" customHeight="1" x14ac:dyDescent="0.3">
      <c r="A34" s="226"/>
      <c r="B34" s="229"/>
      <c r="C34" s="226"/>
      <c r="D34" s="230"/>
      <c r="E34" s="226"/>
      <c r="F34" s="226"/>
      <c r="G34" s="226"/>
      <c r="H34" s="56"/>
      <c r="I34" s="56"/>
      <c r="J34" s="56"/>
      <c r="K34" s="56"/>
      <c r="L34" s="226"/>
      <c r="M34" s="230"/>
      <c r="N34" s="226"/>
      <c r="O34" s="226"/>
      <c r="P34" s="226"/>
      <c r="Q34" s="226"/>
    </row>
    <row r="35" spans="1:22" x14ac:dyDescent="0.25">
      <c r="A35" s="226"/>
      <c r="B35" s="228"/>
      <c r="C35" s="226"/>
      <c r="D35" s="236" t="s">
        <v>238</v>
      </c>
      <c r="E35" s="226"/>
      <c r="F35" s="226"/>
      <c r="G35" s="226"/>
      <c r="H35" s="96"/>
      <c r="I35" s="96"/>
      <c r="J35" s="96"/>
      <c r="K35" s="96"/>
      <c r="L35" s="226"/>
      <c r="M35" s="236" t="s">
        <v>239</v>
      </c>
      <c r="N35" s="226"/>
      <c r="O35" s="226"/>
      <c r="P35" s="226"/>
      <c r="Q35" s="226"/>
    </row>
    <row r="36" spans="1:22" ht="15" x14ac:dyDescent="0.25">
      <c r="A36" s="226"/>
      <c r="B36" s="14"/>
      <c r="C36" s="45"/>
      <c r="D36" s="97" t="s">
        <v>240</v>
      </c>
      <c r="E36" s="97" t="s">
        <v>241</v>
      </c>
      <c r="F36" s="97" t="s">
        <v>242</v>
      </c>
      <c r="G36" s="97" t="s">
        <v>243</v>
      </c>
      <c r="H36" s="97"/>
      <c r="I36" s="97"/>
      <c r="J36" s="97"/>
      <c r="K36" s="97"/>
      <c r="L36" s="226"/>
      <c r="M36" s="97" t="s">
        <v>244</v>
      </c>
      <c r="N36" s="97" t="s">
        <v>245</v>
      </c>
      <c r="O36" s="97"/>
      <c r="P36" s="97"/>
      <c r="Q36" s="226"/>
    </row>
    <row r="37" spans="1:22" ht="15" x14ac:dyDescent="0.25">
      <c r="A37" s="226"/>
      <c r="B37" s="14"/>
      <c r="C37" s="45"/>
      <c r="D37" s="99">
        <v>1</v>
      </c>
      <c r="E37" s="100">
        <v>0.2</v>
      </c>
      <c r="F37" s="53"/>
      <c r="G37" s="53">
        <f t="shared" ref="G37:G44" si="12">E37/E$37</f>
        <v>1</v>
      </c>
      <c r="H37" s="53"/>
      <c r="I37" s="53"/>
      <c r="J37" s="53"/>
      <c r="K37" s="53"/>
      <c r="L37" s="226"/>
      <c r="M37" s="99">
        <v>1</v>
      </c>
      <c r="N37" s="100">
        <v>0.2</v>
      </c>
      <c r="O37" s="53"/>
      <c r="P37" s="53"/>
      <c r="Q37" s="226"/>
    </row>
    <row r="38" spans="1:22" ht="15" x14ac:dyDescent="0.25">
      <c r="A38" s="226"/>
      <c r="B38" s="14"/>
      <c r="C38" s="45"/>
      <c r="D38" s="99">
        <v>2</v>
      </c>
      <c r="E38" s="100">
        <f t="shared" ref="E38:E44" si="13">E37+0.1+F38</f>
        <v>0.30000000000000004</v>
      </c>
      <c r="F38" s="53"/>
      <c r="G38" s="53">
        <f t="shared" si="12"/>
        <v>1.5000000000000002</v>
      </c>
      <c r="H38" s="53"/>
      <c r="I38" s="53"/>
      <c r="J38" s="53"/>
      <c r="K38" s="53"/>
      <c r="L38" s="226"/>
      <c r="M38" s="99">
        <v>2</v>
      </c>
      <c r="N38" s="100">
        <v>0.4</v>
      </c>
      <c r="O38" s="53"/>
      <c r="P38" s="53"/>
      <c r="Q38" s="226"/>
    </row>
    <row r="39" spans="1:22" ht="15" x14ac:dyDescent="0.25">
      <c r="A39" s="226"/>
      <c r="B39" s="14"/>
      <c r="C39" s="45"/>
      <c r="D39" s="99">
        <v>3</v>
      </c>
      <c r="E39" s="100">
        <f t="shared" si="13"/>
        <v>0.5</v>
      </c>
      <c r="F39" s="101">
        <v>0.1</v>
      </c>
      <c r="G39" s="53">
        <f t="shared" si="12"/>
        <v>2.5</v>
      </c>
      <c r="H39" s="53"/>
      <c r="I39" s="53"/>
      <c r="J39" s="53"/>
      <c r="K39" s="53"/>
      <c r="L39" s="226"/>
      <c r="M39" s="99">
        <v>3</v>
      </c>
      <c r="N39" s="100">
        <v>0.6</v>
      </c>
      <c r="O39" s="53"/>
      <c r="P39" s="53"/>
      <c r="Q39" s="226"/>
    </row>
    <row r="40" spans="1:22" ht="15" x14ac:dyDescent="0.25">
      <c r="A40" s="226"/>
      <c r="B40" s="14"/>
      <c r="C40" s="45"/>
      <c r="D40" s="99">
        <v>4</v>
      </c>
      <c r="E40" s="100">
        <f t="shared" si="13"/>
        <v>0.6</v>
      </c>
      <c r="F40" s="53"/>
      <c r="G40" s="53">
        <f t="shared" si="12"/>
        <v>2.9999999999999996</v>
      </c>
      <c r="H40" s="53"/>
      <c r="I40" s="53"/>
      <c r="J40" s="53"/>
      <c r="K40" s="53"/>
      <c r="L40" s="226"/>
      <c r="M40" s="99">
        <v>4</v>
      </c>
      <c r="N40" s="100">
        <v>0.8</v>
      </c>
      <c r="O40" s="53"/>
      <c r="P40" s="53"/>
      <c r="Q40" s="226"/>
    </row>
    <row r="41" spans="1:22" ht="15" x14ac:dyDescent="0.25">
      <c r="A41" s="226"/>
      <c r="B41" s="14"/>
      <c r="C41" s="45"/>
      <c r="D41" s="99">
        <v>5</v>
      </c>
      <c r="E41" s="100">
        <f t="shared" si="13"/>
        <v>0.79999999999999993</v>
      </c>
      <c r="F41" s="101">
        <v>0.1</v>
      </c>
      <c r="G41" s="53">
        <f t="shared" si="12"/>
        <v>3.9999999999999996</v>
      </c>
      <c r="H41" s="53"/>
      <c r="I41" s="53"/>
      <c r="J41" s="53"/>
      <c r="K41" s="53"/>
      <c r="L41" s="226"/>
      <c r="M41" s="99">
        <v>5</v>
      </c>
      <c r="N41" s="100">
        <v>1</v>
      </c>
      <c r="O41" s="53"/>
      <c r="P41" s="53"/>
      <c r="Q41" s="226"/>
    </row>
    <row r="42" spans="1:22" ht="15" x14ac:dyDescent="0.25">
      <c r="A42" s="226"/>
      <c r="B42" s="14"/>
      <c r="C42" s="45"/>
      <c r="D42" s="99">
        <v>6</v>
      </c>
      <c r="E42" s="100">
        <f t="shared" si="13"/>
        <v>0.89999999999999991</v>
      </c>
      <c r="F42" s="53"/>
      <c r="G42" s="53">
        <f t="shared" si="12"/>
        <v>4.4999999999999991</v>
      </c>
      <c r="H42" s="53"/>
      <c r="I42" s="53"/>
      <c r="J42" s="53"/>
      <c r="K42" s="53"/>
      <c r="L42" s="226"/>
      <c r="M42" s="99">
        <v>6</v>
      </c>
      <c r="N42" s="100">
        <v>1.2</v>
      </c>
      <c r="O42" s="53"/>
      <c r="P42" s="53"/>
      <c r="Q42" s="226"/>
    </row>
    <row r="43" spans="1:22" ht="15" x14ac:dyDescent="0.25">
      <c r="A43" s="226"/>
      <c r="B43" s="14"/>
      <c r="C43" s="45"/>
      <c r="D43" s="99">
        <v>7</v>
      </c>
      <c r="E43" s="100">
        <f t="shared" si="13"/>
        <v>1.2</v>
      </c>
      <c r="F43" s="101">
        <v>0.2</v>
      </c>
      <c r="G43" s="53">
        <f t="shared" si="12"/>
        <v>5.9999999999999991</v>
      </c>
      <c r="H43" s="53"/>
      <c r="I43" s="53"/>
      <c r="J43" s="53"/>
      <c r="K43" s="53"/>
      <c r="L43" s="226"/>
      <c r="M43" s="99">
        <v>7</v>
      </c>
      <c r="N43" s="100">
        <v>1.4</v>
      </c>
      <c r="O43" s="53"/>
      <c r="P43" s="53"/>
      <c r="Q43" s="226"/>
    </row>
    <row r="44" spans="1:22" ht="15" x14ac:dyDescent="0.25">
      <c r="A44" s="226"/>
      <c r="B44" s="14"/>
      <c r="C44" s="45"/>
      <c r="D44" s="99">
        <v>8</v>
      </c>
      <c r="E44" s="100">
        <f t="shared" si="13"/>
        <v>1.6</v>
      </c>
      <c r="F44" s="101">
        <v>0.3</v>
      </c>
      <c r="G44" s="53">
        <f t="shared" si="12"/>
        <v>8</v>
      </c>
      <c r="H44" s="53"/>
      <c r="I44" s="53"/>
      <c r="J44" s="53"/>
      <c r="K44" s="53"/>
      <c r="L44" s="226"/>
      <c r="M44" s="99">
        <v>8</v>
      </c>
      <c r="N44" s="100">
        <v>1.6</v>
      </c>
      <c r="O44" s="53"/>
      <c r="P44" s="53"/>
      <c r="Q44" s="226"/>
    </row>
    <row r="45" spans="1:22" ht="18.75" x14ac:dyDescent="0.3">
      <c r="A45" s="226"/>
      <c r="B45" s="229"/>
      <c r="C45" s="226"/>
      <c r="D45" s="230"/>
      <c r="E45" s="226"/>
      <c r="F45" s="226"/>
      <c r="G45" s="226"/>
      <c r="H45" s="56"/>
      <c r="I45" s="56"/>
      <c r="J45" s="56"/>
      <c r="K45" s="56"/>
      <c r="L45" s="226"/>
      <c r="M45" s="230"/>
      <c r="N45" s="226"/>
      <c r="O45" s="226"/>
      <c r="P45" s="226"/>
      <c r="Q45" s="226"/>
    </row>
    <row r="46" spans="1:22" x14ac:dyDescent="0.25">
      <c r="A46" s="226"/>
      <c r="B46" s="228"/>
      <c r="C46" s="226"/>
      <c r="D46" s="238" t="s">
        <v>258</v>
      </c>
      <c r="E46" s="226"/>
      <c r="F46" s="226"/>
      <c r="G46" s="226"/>
      <c r="H46" s="106"/>
      <c r="I46" s="106"/>
      <c r="J46" s="106"/>
      <c r="K46" s="106"/>
      <c r="L46" s="226"/>
      <c r="M46" s="238" t="s">
        <v>262</v>
      </c>
      <c r="N46" s="226"/>
      <c r="O46" s="226"/>
      <c r="P46" s="226"/>
      <c r="Q46" s="226"/>
    </row>
    <row r="47" spans="1:22" ht="15" x14ac:dyDescent="0.25">
      <c r="A47" s="226"/>
      <c r="B47" s="14"/>
      <c r="C47" s="45"/>
      <c r="D47" s="108" t="s">
        <v>263</v>
      </c>
      <c r="E47" s="108" t="s">
        <v>271</v>
      </c>
      <c r="F47" s="108" t="s">
        <v>272</v>
      </c>
      <c r="G47" s="108"/>
      <c r="H47" s="108"/>
      <c r="I47" s="108"/>
      <c r="J47" s="108"/>
      <c r="K47" s="108"/>
      <c r="L47" s="226"/>
      <c r="M47" s="108" t="s">
        <v>273</v>
      </c>
      <c r="N47" s="108" t="s">
        <v>274</v>
      </c>
      <c r="O47" s="108"/>
      <c r="P47" s="108"/>
      <c r="Q47" s="226"/>
    </row>
    <row r="48" spans="1:22" ht="15" x14ac:dyDescent="0.25">
      <c r="A48" s="226"/>
      <c r="B48" s="14"/>
      <c r="C48" s="45"/>
      <c r="D48" s="110">
        <v>1</v>
      </c>
      <c r="E48" s="111">
        <v>-0.2</v>
      </c>
      <c r="F48" s="113"/>
      <c r="G48" s="113"/>
      <c r="H48" s="113"/>
      <c r="I48" s="113"/>
      <c r="J48" s="113"/>
      <c r="K48" s="113"/>
      <c r="L48" s="226"/>
      <c r="M48" s="110">
        <v>1</v>
      </c>
      <c r="N48" s="111">
        <v>-0.2</v>
      </c>
      <c r="O48" s="113"/>
      <c r="P48" s="113"/>
      <c r="Q48" s="226"/>
    </row>
    <row r="49" spans="1:17" ht="15" x14ac:dyDescent="0.25">
      <c r="A49" s="226"/>
      <c r="B49" s="14"/>
      <c r="C49" s="45"/>
      <c r="D49" s="110">
        <v>2</v>
      </c>
      <c r="E49" s="111">
        <f t="shared" ref="E49:E55" si="14">E48-0.1+F49</f>
        <v>-0.30000000000000004</v>
      </c>
      <c r="F49" s="113"/>
      <c r="G49" s="113"/>
      <c r="H49" s="113"/>
      <c r="I49" s="113"/>
      <c r="J49" s="113"/>
      <c r="K49" s="113"/>
      <c r="L49" s="226"/>
      <c r="M49" s="110">
        <v>2</v>
      </c>
      <c r="N49" s="111">
        <v>-0.4</v>
      </c>
      <c r="O49" s="113"/>
      <c r="P49" s="113"/>
      <c r="Q49" s="226"/>
    </row>
    <row r="50" spans="1:17" ht="15" x14ac:dyDescent="0.25">
      <c r="A50" s="226"/>
      <c r="B50" s="14"/>
      <c r="C50" s="45"/>
      <c r="D50" s="110">
        <v>3</v>
      </c>
      <c r="E50" s="111">
        <f t="shared" si="14"/>
        <v>-0.5</v>
      </c>
      <c r="F50" s="114">
        <v>-0.1</v>
      </c>
      <c r="G50" s="113"/>
      <c r="H50" s="113"/>
      <c r="I50" s="113"/>
      <c r="J50" s="113"/>
      <c r="K50" s="113"/>
      <c r="L50" s="226"/>
      <c r="M50" s="110">
        <v>3</v>
      </c>
      <c r="N50" s="111">
        <v>-0.6</v>
      </c>
      <c r="O50" s="113"/>
      <c r="P50" s="113"/>
      <c r="Q50" s="226"/>
    </row>
    <row r="51" spans="1:17" ht="15" x14ac:dyDescent="0.25">
      <c r="A51" s="226"/>
      <c r="B51" s="14"/>
      <c r="C51" s="45"/>
      <c r="D51" s="110">
        <v>4</v>
      </c>
      <c r="E51" s="111">
        <f t="shared" si="14"/>
        <v>-0.6</v>
      </c>
      <c r="F51" s="113"/>
      <c r="G51" s="113"/>
      <c r="H51" s="113"/>
      <c r="I51" s="113"/>
      <c r="J51" s="113"/>
      <c r="K51" s="113"/>
      <c r="L51" s="226"/>
      <c r="M51" s="110">
        <v>4</v>
      </c>
      <c r="N51" s="111">
        <v>-0.8</v>
      </c>
      <c r="O51" s="113"/>
      <c r="P51" s="113"/>
      <c r="Q51" s="226"/>
    </row>
    <row r="52" spans="1:17" ht="15" x14ac:dyDescent="0.25">
      <c r="A52" s="226"/>
      <c r="B52" s="14"/>
      <c r="C52" s="45"/>
      <c r="D52" s="110">
        <v>5</v>
      </c>
      <c r="E52" s="111">
        <f t="shared" si="14"/>
        <v>-0.79999999999999993</v>
      </c>
      <c r="F52" s="114">
        <v>-0.1</v>
      </c>
      <c r="G52" s="113"/>
      <c r="H52" s="113"/>
      <c r="I52" s="113"/>
      <c r="J52" s="113"/>
      <c r="K52" s="113"/>
      <c r="L52" s="226"/>
      <c r="M52" s="110">
        <v>5</v>
      </c>
      <c r="N52" s="111">
        <v>-1</v>
      </c>
      <c r="O52" s="113"/>
      <c r="P52" s="113"/>
      <c r="Q52" s="226"/>
    </row>
    <row r="53" spans="1:17" ht="15" x14ac:dyDescent="0.25">
      <c r="A53" s="226"/>
      <c r="B53" s="14"/>
      <c r="C53" s="45"/>
      <c r="D53" s="110">
        <v>6</v>
      </c>
      <c r="E53" s="111">
        <f t="shared" si="14"/>
        <v>-0.89999999999999991</v>
      </c>
      <c r="F53" s="113"/>
      <c r="G53" s="113"/>
      <c r="H53" s="113"/>
      <c r="I53" s="113"/>
      <c r="J53" s="113"/>
      <c r="K53" s="113"/>
      <c r="L53" s="226"/>
      <c r="M53" s="110">
        <v>6</v>
      </c>
      <c r="N53" s="111">
        <v>-1.2</v>
      </c>
      <c r="O53" s="113"/>
      <c r="P53" s="113"/>
      <c r="Q53" s="226"/>
    </row>
    <row r="54" spans="1:17" ht="15" x14ac:dyDescent="0.25">
      <c r="A54" s="226"/>
      <c r="B54" s="14"/>
      <c r="C54" s="45"/>
      <c r="D54" s="110">
        <v>7</v>
      </c>
      <c r="E54" s="111">
        <f t="shared" si="14"/>
        <v>-1.2</v>
      </c>
      <c r="F54" s="114">
        <v>-0.2</v>
      </c>
      <c r="G54" s="113"/>
      <c r="H54" s="113"/>
      <c r="I54" s="113"/>
      <c r="J54" s="113"/>
      <c r="K54" s="113"/>
      <c r="L54" s="226"/>
      <c r="M54" s="110">
        <v>7</v>
      </c>
      <c r="N54" s="111">
        <v>-1.4</v>
      </c>
      <c r="O54" s="113"/>
      <c r="P54" s="113"/>
      <c r="Q54" s="226"/>
    </row>
    <row r="55" spans="1:17" ht="15" x14ac:dyDescent="0.25">
      <c r="A55" s="226"/>
      <c r="B55" s="14"/>
      <c r="C55" s="45"/>
      <c r="D55" s="110">
        <v>8</v>
      </c>
      <c r="E55" s="111">
        <f t="shared" si="14"/>
        <v>-1.6</v>
      </c>
      <c r="F55" s="114">
        <v>-0.3</v>
      </c>
      <c r="G55" s="113"/>
      <c r="H55" s="113"/>
      <c r="I55" s="113"/>
      <c r="J55" s="113"/>
      <c r="K55" s="113"/>
      <c r="L55" s="226"/>
      <c r="M55" s="110">
        <v>8</v>
      </c>
      <c r="N55" s="111">
        <v>-1.6</v>
      </c>
      <c r="O55" s="113"/>
      <c r="P55" s="113"/>
      <c r="Q55" s="226"/>
    </row>
    <row r="56" spans="1:17" ht="18.75" x14ac:dyDescent="0.3">
      <c r="A56" s="226"/>
      <c r="B56" s="1"/>
      <c r="C56" s="1"/>
      <c r="D56" s="237"/>
      <c r="E56" s="226"/>
      <c r="F56" s="226"/>
      <c r="G56" s="226"/>
      <c r="H56" s="226"/>
      <c r="I56" s="226"/>
      <c r="J56" s="226"/>
      <c r="K56" s="226"/>
      <c r="L56" s="226"/>
      <c r="M56" s="226"/>
      <c r="N56" s="226"/>
      <c r="O56" s="226"/>
      <c r="P56" s="226"/>
      <c r="Q56" s="226"/>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43" t="s">
        <v>117</v>
      </c>
      <c r="B26" s="226"/>
      <c r="C26" s="226"/>
    </row>
    <row r="27" spans="1:3" x14ac:dyDescent="0.2">
      <c r="A27" s="242"/>
      <c r="B27" s="226"/>
      <c r="C27" s="50"/>
    </row>
    <row r="28" spans="1:3" x14ac:dyDescent="0.2">
      <c r="A28" s="242"/>
      <c r="B28" s="226"/>
      <c r="C28" s="51"/>
    </row>
    <row r="29" spans="1:3" x14ac:dyDescent="0.2">
      <c r="A29" s="242"/>
      <c r="B29" s="226"/>
      <c r="C29" s="121"/>
    </row>
    <row r="30" spans="1:3" x14ac:dyDescent="0.2">
      <c r="A30" s="242"/>
      <c r="B30" s="226"/>
      <c r="C30" s="53"/>
    </row>
    <row r="31" spans="1:3" x14ac:dyDescent="0.2">
      <c r="A31" s="242"/>
      <c r="B31" s="226"/>
      <c r="C31" s="53"/>
    </row>
    <row r="32" spans="1:3" x14ac:dyDescent="0.2">
      <c r="A32" s="240"/>
      <c r="B32" s="226"/>
      <c r="C32" s="121"/>
    </row>
    <row r="33" spans="1:3" x14ac:dyDescent="0.2">
      <c r="A33" s="239"/>
      <c r="B33" s="226"/>
      <c r="C33" s="53"/>
    </row>
    <row r="34" spans="1:3" x14ac:dyDescent="0.2">
      <c r="A34" s="239"/>
      <c r="B34" s="226"/>
      <c r="C34" s="53"/>
    </row>
    <row r="35" spans="1:3" x14ac:dyDescent="0.2">
      <c r="A35" s="239"/>
      <c r="B35" s="226"/>
      <c r="C35" s="53"/>
    </row>
    <row r="36" spans="1:3" x14ac:dyDescent="0.2">
      <c r="A36" s="239"/>
      <c r="B36" s="226"/>
      <c r="C36" s="53"/>
    </row>
    <row r="37" spans="1:3" x14ac:dyDescent="0.2">
      <c r="A37" s="239"/>
      <c r="B37" s="226"/>
      <c r="C37" s="53"/>
    </row>
    <row r="38" spans="1:3" x14ac:dyDescent="0.2">
      <c r="A38" s="239"/>
      <c r="B38" s="226"/>
      <c r="C38" s="53"/>
    </row>
    <row r="39" spans="1:3" x14ac:dyDescent="0.2">
      <c r="A39" s="239"/>
      <c r="B39" s="226"/>
      <c r="C39" s="53"/>
    </row>
    <row r="40" spans="1:3" x14ac:dyDescent="0.2">
      <c r="A40" s="239"/>
      <c r="B40" s="226"/>
      <c r="C40" s="53"/>
    </row>
    <row r="41" spans="1:3" x14ac:dyDescent="0.2">
      <c r="A41" s="239"/>
      <c r="B41" s="226"/>
      <c r="C41" s="53"/>
    </row>
    <row r="42" spans="1:3" x14ac:dyDescent="0.2">
      <c r="A42" s="239"/>
      <c r="B42" s="226"/>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76" t="s">
        <v>9</v>
      </c>
      <c r="B3" s="226"/>
      <c r="C3" s="226"/>
      <c r="D3" s="226"/>
      <c r="E3" s="226"/>
      <c r="F3" s="226"/>
      <c r="G3" s="226"/>
      <c r="H3" s="226"/>
      <c r="I3" s="226"/>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33" t="s">
        <v>27</v>
      </c>
      <c r="B5" s="226"/>
      <c r="C5" s="226"/>
      <c r="D5" s="226"/>
      <c r="E5" s="226"/>
      <c r="F5" s="226"/>
      <c r="G5" s="226"/>
      <c r="H5" s="226"/>
      <c r="I5" s="226"/>
      <c r="J5" s="226"/>
      <c r="K5" s="226"/>
      <c r="L5" s="226"/>
      <c r="M5" s="12"/>
      <c r="N5" s="12"/>
      <c r="O5" s="12"/>
      <c r="P5" s="12"/>
    </row>
    <row r="6" spans="1:30" ht="15" x14ac:dyDescent="0.25">
      <c r="A6" s="20"/>
      <c r="B6" s="20"/>
      <c r="C6" s="22" t="s">
        <v>30</v>
      </c>
      <c r="D6" s="20"/>
      <c r="E6" s="20"/>
      <c r="F6" s="20"/>
      <c r="G6" s="20"/>
      <c r="H6" s="20"/>
      <c r="I6" s="20"/>
      <c r="J6" s="20"/>
      <c r="K6" s="275" t="s">
        <v>43</v>
      </c>
      <c r="L6" s="226"/>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33" t="s">
        <v>119</v>
      </c>
      <c r="B15" s="226"/>
      <c r="C15" s="226"/>
      <c r="D15" s="226"/>
      <c r="E15" s="226"/>
      <c r="F15" s="226"/>
      <c r="G15" s="226"/>
      <c r="H15" s="226"/>
      <c r="I15" s="226"/>
      <c r="J15" s="226"/>
      <c r="K15" s="226"/>
      <c r="L15" s="226"/>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75" t="s">
        <v>120</v>
      </c>
      <c r="L16" s="226"/>
      <c r="M16" s="23"/>
      <c r="N16" s="23"/>
      <c r="O16" s="23"/>
      <c r="P16" s="23"/>
      <c r="Q16" s="43"/>
      <c r="R16" s="43"/>
      <c r="S16" s="43"/>
      <c r="T16" s="43"/>
      <c r="U16" s="43"/>
      <c r="V16" s="43"/>
      <c r="W16" s="43"/>
      <c r="X16" s="43"/>
      <c r="Y16" s="43"/>
      <c r="Z16" s="277"/>
      <c r="AA16" s="226"/>
      <c r="AB16" s="277"/>
      <c r="AC16" s="226"/>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33" t="s">
        <v>4</v>
      </c>
      <c r="C1" s="226"/>
      <c r="D1" s="226"/>
      <c r="E1" s="226"/>
      <c r="F1" s="226"/>
      <c r="G1" s="226"/>
      <c r="H1" s="226"/>
      <c r="I1" s="226"/>
      <c r="J1" s="226"/>
      <c r="K1" s="226"/>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43" t="s">
        <v>117</v>
      </c>
      <c r="B9" s="226"/>
      <c r="C9" s="226"/>
      <c r="M9" s="140" t="s">
        <v>293</v>
      </c>
      <c r="N9" s="140" t="s">
        <v>293</v>
      </c>
      <c r="O9" s="140"/>
    </row>
    <row r="10" spans="1:16" ht="15.75" customHeight="1" x14ac:dyDescent="0.2">
      <c r="A10" s="242" t="s">
        <v>118</v>
      </c>
      <c r="B10" s="226"/>
      <c r="C10" s="50">
        <f>C4*14/5100</f>
        <v>1.6016000000000001</v>
      </c>
      <c r="D10" s="50"/>
      <c r="E10">
        <f>C8/C4</f>
        <v>24.305643058125018</v>
      </c>
    </row>
    <row r="11" spans="1:16" ht="15.75" customHeight="1" x14ac:dyDescent="0.2">
      <c r="A11" s="242" t="s">
        <v>121</v>
      </c>
      <c r="B11" s="226"/>
      <c r="C11" s="51">
        <v>1</v>
      </c>
      <c r="D11" s="51"/>
    </row>
    <row r="12" spans="1:16" ht="15.75" customHeight="1" x14ac:dyDescent="0.2">
      <c r="A12" s="242" t="s">
        <v>124</v>
      </c>
      <c r="B12" s="226"/>
      <c r="C12" s="121">
        <v>1.55</v>
      </c>
      <c r="D12" s="101"/>
      <c r="I12" s="10"/>
      <c r="J12">
        <f>8*0.65</f>
        <v>5.2</v>
      </c>
    </row>
    <row r="13" spans="1:16" ht="15.75" customHeight="1" x14ac:dyDescent="0.2">
      <c r="A13" s="242" t="s">
        <v>125</v>
      </c>
      <c r="B13" s="226"/>
      <c r="C13" s="53">
        <v>0.8</v>
      </c>
      <c r="D13" s="53"/>
      <c r="E13" s="119"/>
      <c r="J13">
        <f>8591/5200</f>
        <v>1.6521153846153847</v>
      </c>
      <c r="K13">
        <f>0.7+0.5-1</f>
        <v>0.19999999999999996</v>
      </c>
    </row>
    <row r="14" spans="1:16" ht="15.75" customHeight="1" x14ac:dyDescent="0.2">
      <c r="A14" s="242" t="s">
        <v>126</v>
      </c>
      <c r="B14" s="226"/>
      <c r="C14" s="53">
        <v>10</v>
      </c>
      <c r="D14" s="53"/>
      <c r="E14" s="10" t="s">
        <v>127</v>
      </c>
      <c r="F14" s="10" t="s">
        <v>128</v>
      </c>
      <c r="G14" s="10"/>
      <c r="H14" s="10"/>
    </row>
    <row r="15" spans="1:16" ht="15.75" customHeight="1" x14ac:dyDescent="0.2">
      <c r="A15" s="240" t="s">
        <v>311</v>
      </c>
      <c r="B15" s="226"/>
      <c r="C15" s="121">
        <v>1.3</v>
      </c>
      <c r="D15" s="128"/>
      <c r="E15" s="10">
        <v>2</v>
      </c>
      <c r="F15" s="16">
        <f>C5/C4</f>
        <v>2.2165000000000004</v>
      </c>
      <c r="G15" s="16"/>
      <c r="H15" s="16"/>
      <c r="P15" s="119" t="s">
        <v>280</v>
      </c>
    </row>
    <row r="16" spans="1:16" ht="15.75" customHeight="1" x14ac:dyDescent="0.2">
      <c r="A16" s="241" t="s">
        <v>312</v>
      </c>
      <c r="B16" s="226"/>
      <c r="C16" s="138">
        <v>1.1000000000000001</v>
      </c>
      <c r="D16" s="53"/>
      <c r="E16" s="10">
        <v>3</v>
      </c>
      <c r="F16" s="16">
        <f>C6/C5</f>
        <v>2.2257258064516132</v>
      </c>
      <c r="G16" s="16"/>
      <c r="H16" s="16"/>
    </row>
    <row r="17" spans="1:8" ht="15.75" customHeight="1" x14ac:dyDescent="0.2">
      <c r="A17" s="241" t="s">
        <v>310</v>
      </c>
      <c r="B17" s="226"/>
      <c r="C17" s="138">
        <v>1</v>
      </c>
      <c r="D17" s="53"/>
      <c r="E17" s="10">
        <v>4</v>
      </c>
      <c r="F17" s="16">
        <f>C7/C6</f>
        <v>2.2227979274611402</v>
      </c>
      <c r="G17" s="16"/>
      <c r="H17" s="16"/>
    </row>
    <row r="18" spans="1:8" ht="15.75" customHeight="1" x14ac:dyDescent="0.2">
      <c r="A18" s="239"/>
      <c r="B18" s="226"/>
      <c r="C18" s="53"/>
      <c r="D18" s="53"/>
      <c r="E18" s="10">
        <v>5</v>
      </c>
      <c r="F18" s="16">
        <f>C8/C7</f>
        <v>2.2165000000000004</v>
      </c>
      <c r="G18" s="16"/>
      <c r="H18" s="16"/>
    </row>
    <row r="19" spans="1:8" ht="15.75" customHeight="1" x14ac:dyDescent="0.2">
      <c r="A19" s="239"/>
      <c r="B19" s="226"/>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D47" sqref="D47"/>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44" t="s">
        <v>281</v>
      </c>
      <c r="E1" s="244"/>
      <c r="F1" s="244"/>
      <c r="G1" s="244"/>
      <c r="H1" s="244"/>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43" t="s">
        <v>117</v>
      </c>
      <c r="B26" s="226"/>
      <c r="C26" s="226"/>
    </row>
    <row r="27" spans="1:5" x14ac:dyDescent="0.2">
      <c r="A27" s="240" t="s">
        <v>302</v>
      </c>
      <c r="B27" s="226"/>
      <c r="C27" s="129">
        <v>60</v>
      </c>
    </row>
    <row r="28" spans="1:5" x14ac:dyDescent="0.2">
      <c r="A28" s="240"/>
      <c r="B28" s="226"/>
      <c r="C28" s="139"/>
    </row>
    <row r="29" spans="1:5" x14ac:dyDescent="0.2">
      <c r="A29" s="240" t="s">
        <v>303</v>
      </c>
      <c r="B29" s="226"/>
      <c r="C29" s="121">
        <v>0.79</v>
      </c>
    </row>
    <row r="30" spans="1:5" x14ac:dyDescent="0.2">
      <c r="A30" s="240" t="s">
        <v>299</v>
      </c>
      <c r="B30" s="240"/>
      <c r="C30" s="138">
        <f>C29*C$34</f>
        <v>1.1850000000000001</v>
      </c>
    </row>
    <row r="31" spans="1:5" x14ac:dyDescent="0.2">
      <c r="A31" s="240" t="s">
        <v>298</v>
      </c>
      <c r="B31" s="240"/>
      <c r="C31" s="138">
        <f t="shared" ref="C31:C33" si="5">C30*C$34</f>
        <v>1.7775000000000001</v>
      </c>
    </row>
    <row r="32" spans="1:5" x14ac:dyDescent="0.2">
      <c r="A32" s="240" t="s">
        <v>300</v>
      </c>
      <c r="B32" s="240"/>
      <c r="C32" s="138">
        <f t="shared" si="5"/>
        <v>2.6662500000000002</v>
      </c>
    </row>
    <row r="33" spans="1:3" x14ac:dyDescent="0.2">
      <c r="A33" s="241" t="s">
        <v>301</v>
      </c>
      <c r="B33" s="239"/>
      <c r="C33" s="138">
        <f t="shared" si="5"/>
        <v>3.9993750000000006</v>
      </c>
    </row>
    <row r="34" spans="1:3" x14ac:dyDescent="0.2">
      <c r="A34" s="241" t="s">
        <v>304</v>
      </c>
      <c r="B34" s="226"/>
      <c r="C34" s="53">
        <v>1.5</v>
      </c>
    </row>
    <row r="35" spans="1:3" x14ac:dyDescent="0.2">
      <c r="A35" s="239"/>
      <c r="B35" s="226"/>
      <c r="C35" s="53"/>
    </row>
    <row r="36" spans="1:3" x14ac:dyDescent="0.2">
      <c r="A36" s="239"/>
      <c r="B36" s="226"/>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49"/>
  <sheetViews>
    <sheetView tabSelected="1" topLeftCell="AZ4" zoomScaleNormal="100" workbookViewId="0">
      <selection activeCell="BE29" sqref="BE29"/>
    </sheetView>
  </sheetViews>
  <sheetFormatPr defaultRowHeight="12.75" x14ac:dyDescent="0.2"/>
  <cols>
    <col min="1" max="1" width="20" customWidth="1"/>
    <col min="6" max="6" width="4.28515625" customWidth="1"/>
    <col min="9" max="9" width="4.28515625" customWidth="1"/>
    <col min="12" max="12" width="4.28515625" customWidth="1"/>
    <col min="18" max="18" width="14.28515625" customWidth="1"/>
    <col min="23" max="23" width="4" customWidth="1"/>
    <col min="26" max="26" width="4.28515625" customWidth="1"/>
    <col min="29" max="29" width="4.28515625" customWidth="1"/>
    <col min="35" max="35" width="14.28515625" customWidth="1"/>
    <col min="40" max="40" width="4.28515625" customWidth="1"/>
    <col min="43" max="43" width="4.28515625" customWidth="1"/>
    <col min="46" max="46" width="4.28515625" customWidth="1"/>
    <col min="53" max="53" width="18.28515625" customWidth="1"/>
    <col min="58" max="58" width="4.28515625" customWidth="1"/>
    <col min="61" max="61" width="4.28515625" customWidth="1"/>
    <col min="64" max="64" width="4.28515625" customWidth="1"/>
  </cols>
  <sheetData>
    <row r="1" spans="1:77" x14ac:dyDescent="0.2">
      <c r="BN1" s="119" t="s">
        <v>357</v>
      </c>
    </row>
    <row r="2" spans="1:77" ht="13.5" thickBot="1" x14ac:dyDescent="0.25"/>
    <row r="3" spans="1:77" ht="15.75" thickBot="1" x14ac:dyDescent="0.3">
      <c r="A3" s="144" t="s">
        <v>333</v>
      </c>
      <c r="D3" s="245" t="s">
        <v>419</v>
      </c>
      <c r="E3" s="246"/>
      <c r="F3" s="247"/>
      <c r="G3" s="219"/>
      <c r="U3" s="245" t="s">
        <v>443</v>
      </c>
      <c r="V3" s="248"/>
      <c r="W3" s="249"/>
      <c r="AL3" s="245" t="s">
        <v>420</v>
      </c>
      <c r="AM3" s="248"/>
      <c r="AN3" s="249"/>
    </row>
    <row r="6" spans="1:77" x14ac:dyDescent="0.2">
      <c r="A6" s="147" t="s">
        <v>384</v>
      </c>
      <c r="B6" s="146"/>
      <c r="C6" s="147" t="s">
        <v>334</v>
      </c>
      <c r="D6" s="146"/>
      <c r="E6" s="147" t="s">
        <v>336</v>
      </c>
      <c r="F6" s="146"/>
      <c r="G6" s="174" t="s">
        <v>335</v>
      </c>
      <c r="H6" s="174" t="s">
        <v>335</v>
      </c>
      <c r="I6" s="146"/>
      <c r="J6" s="174" t="s">
        <v>335</v>
      </c>
      <c r="K6" s="174" t="s">
        <v>343</v>
      </c>
      <c r="L6" s="146"/>
      <c r="M6" s="174" t="s">
        <v>337</v>
      </c>
      <c r="N6" s="174" t="s">
        <v>338</v>
      </c>
      <c r="R6" s="147" t="s">
        <v>384</v>
      </c>
      <c r="S6" s="146"/>
      <c r="T6" s="147" t="s">
        <v>334</v>
      </c>
      <c r="U6" s="146"/>
      <c r="V6" s="147" t="s">
        <v>336</v>
      </c>
      <c r="W6" s="146"/>
      <c r="X6" s="174" t="s">
        <v>335</v>
      </c>
      <c r="Y6" s="174" t="s">
        <v>335</v>
      </c>
      <c r="Z6" s="146"/>
      <c r="AA6" s="174" t="s">
        <v>335</v>
      </c>
      <c r="AB6" s="174" t="s">
        <v>343</v>
      </c>
      <c r="AC6" s="146"/>
      <c r="AD6" s="174" t="s">
        <v>337</v>
      </c>
      <c r="AE6" s="174" t="s">
        <v>338</v>
      </c>
      <c r="AI6" s="147" t="s">
        <v>384</v>
      </c>
      <c r="AJ6" s="146"/>
      <c r="AK6" s="147" t="s">
        <v>334</v>
      </c>
      <c r="AL6" s="146"/>
      <c r="AM6" s="147" t="s">
        <v>336</v>
      </c>
      <c r="AN6" s="146"/>
      <c r="AO6" s="174" t="s">
        <v>335</v>
      </c>
      <c r="AP6" s="174" t="s">
        <v>335</v>
      </c>
      <c r="AQ6" s="146"/>
      <c r="AR6" s="174" t="s">
        <v>335</v>
      </c>
      <c r="AS6" s="174" t="s">
        <v>343</v>
      </c>
      <c r="AT6" s="146"/>
      <c r="AU6" s="174" t="s">
        <v>337</v>
      </c>
      <c r="AV6" s="174" t="s">
        <v>338</v>
      </c>
      <c r="AY6" s="253" t="s">
        <v>345</v>
      </c>
      <c r="AZ6" s="253"/>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row>
    <row r="7" spans="1:77" x14ac:dyDescent="0.2">
      <c r="A7" s="146"/>
      <c r="B7" s="153"/>
      <c r="C7" s="146"/>
      <c r="D7" s="146"/>
      <c r="E7" s="146"/>
      <c r="F7" s="153"/>
      <c r="G7" s="174" t="s">
        <v>342</v>
      </c>
      <c r="H7" s="175" t="s">
        <v>342</v>
      </c>
      <c r="I7" s="153"/>
      <c r="J7" s="174" t="s">
        <v>342</v>
      </c>
      <c r="K7" s="174" t="s">
        <v>342</v>
      </c>
      <c r="L7" s="153"/>
      <c r="M7" s="175" t="s">
        <v>339</v>
      </c>
      <c r="N7" s="175" t="s">
        <v>339</v>
      </c>
      <c r="R7" s="146"/>
      <c r="S7" s="153"/>
      <c r="T7" s="146"/>
      <c r="U7" s="146"/>
      <c r="V7" s="146"/>
      <c r="W7" s="153"/>
      <c r="X7" s="174" t="s">
        <v>342</v>
      </c>
      <c r="Y7" s="175" t="s">
        <v>342</v>
      </c>
      <c r="Z7" s="153"/>
      <c r="AA7" s="174" t="s">
        <v>342</v>
      </c>
      <c r="AB7" s="174" t="s">
        <v>342</v>
      </c>
      <c r="AC7" s="153"/>
      <c r="AD7" s="175" t="s">
        <v>339</v>
      </c>
      <c r="AE7" s="175" t="s">
        <v>339</v>
      </c>
      <c r="AI7" s="146"/>
      <c r="AJ7" s="153"/>
      <c r="AK7" s="146"/>
      <c r="AL7" s="146"/>
      <c r="AM7" s="146"/>
      <c r="AN7" s="153"/>
      <c r="AO7" s="174" t="s">
        <v>342</v>
      </c>
      <c r="AP7" s="175" t="s">
        <v>342</v>
      </c>
      <c r="AQ7" s="153"/>
      <c r="AR7" s="174" t="s">
        <v>342</v>
      </c>
      <c r="AS7" s="174" t="s">
        <v>342</v>
      </c>
      <c r="AT7" s="153"/>
      <c r="AU7" s="175" t="s">
        <v>339</v>
      </c>
      <c r="AV7" s="175" t="s">
        <v>339</v>
      </c>
      <c r="AY7" s="253"/>
      <c r="AZ7" s="253"/>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row>
    <row r="8" spans="1:77" x14ac:dyDescent="0.2">
      <c r="A8" s="148" t="s">
        <v>444</v>
      </c>
      <c r="B8" s="153"/>
      <c r="C8" s="148" t="s">
        <v>445</v>
      </c>
      <c r="D8" s="149"/>
      <c r="E8" s="152">
        <v>5</v>
      </c>
      <c r="F8" s="153"/>
      <c r="G8" s="152"/>
      <c r="H8" s="152"/>
      <c r="I8" s="153"/>
      <c r="J8" s="152"/>
      <c r="K8" s="152"/>
      <c r="L8" s="153"/>
      <c r="M8" s="152"/>
      <c r="N8" s="152"/>
      <c r="R8" s="149"/>
      <c r="S8" s="153"/>
      <c r="T8" s="149"/>
      <c r="U8" s="149"/>
      <c r="V8" s="152"/>
      <c r="W8" s="153"/>
      <c r="X8" s="152"/>
      <c r="Y8" s="152"/>
      <c r="Z8" s="153"/>
      <c r="AA8" s="152"/>
      <c r="AB8" s="152"/>
      <c r="AC8" s="153"/>
      <c r="AD8" s="152"/>
      <c r="AE8" s="152"/>
      <c r="AI8" s="149"/>
      <c r="AJ8" s="153"/>
      <c r="AK8" s="149"/>
      <c r="AL8" s="149"/>
      <c r="AM8" s="152"/>
      <c r="AN8" s="153"/>
      <c r="AO8" s="152"/>
      <c r="AP8" s="152"/>
      <c r="AQ8" s="153"/>
      <c r="AR8" s="152"/>
      <c r="AS8" s="152"/>
      <c r="AT8" s="153"/>
      <c r="AU8" s="152"/>
      <c r="AV8" s="152"/>
      <c r="AY8" s="164"/>
      <c r="BO8" s="119" t="s">
        <v>459</v>
      </c>
    </row>
    <row r="9" spans="1:77" x14ac:dyDescent="0.2">
      <c r="A9" s="149"/>
      <c r="B9" s="153"/>
      <c r="C9" s="148" t="s">
        <v>446</v>
      </c>
      <c r="D9" s="149"/>
      <c r="E9" s="152">
        <v>5</v>
      </c>
      <c r="F9" s="153"/>
      <c r="G9" s="152"/>
      <c r="H9" s="152"/>
      <c r="I9" s="153"/>
      <c r="J9" s="152"/>
      <c r="K9" s="152"/>
      <c r="L9" s="153"/>
      <c r="M9" s="152"/>
      <c r="N9" s="152"/>
      <c r="R9" s="149"/>
      <c r="S9" s="153"/>
      <c r="T9" s="149"/>
      <c r="U9" s="149"/>
      <c r="V9" s="152"/>
      <c r="W9" s="153"/>
      <c r="X9" s="152"/>
      <c r="Y9" s="152"/>
      <c r="Z9" s="153"/>
      <c r="AA9" s="152"/>
      <c r="AB9" s="152"/>
      <c r="AC9" s="153"/>
      <c r="AD9" s="152"/>
      <c r="AE9" s="152"/>
      <c r="AI9" s="149"/>
      <c r="AJ9" s="153"/>
      <c r="AK9" s="149"/>
      <c r="AL9" s="149"/>
      <c r="AM9" s="152"/>
      <c r="AN9" s="153"/>
      <c r="AO9" s="152"/>
      <c r="AP9" s="152"/>
      <c r="AQ9" s="153"/>
      <c r="AR9" s="152"/>
      <c r="AS9" s="152"/>
      <c r="AT9" s="153"/>
      <c r="AU9" s="152"/>
      <c r="AV9" s="152"/>
      <c r="AY9" s="164"/>
      <c r="BP9" s="165"/>
      <c r="BQ9" s="165"/>
      <c r="BR9" s="165"/>
      <c r="BT9" s="250" t="s">
        <v>358</v>
      </c>
      <c r="BU9" s="250"/>
      <c r="BV9" s="250"/>
      <c r="BW9" s="281" t="s">
        <v>362</v>
      </c>
      <c r="BX9" s="279"/>
      <c r="BY9" s="163"/>
    </row>
    <row r="10" spans="1:77" x14ac:dyDescent="0.2">
      <c r="A10" s="149"/>
      <c r="B10" s="153"/>
      <c r="C10" s="148" t="s">
        <v>447</v>
      </c>
      <c r="D10" s="149"/>
      <c r="E10" s="152">
        <v>5</v>
      </c>
      <c r="F10" s="153"/>
      <c r="G10" s="152"/>
      <c r="H10" s="152"/>
      <c r="I10" s="153"/>
      <c r="J10" s="152"/>
      <c r="K10" s="152"/>
      <c r="L10" s="153"/>
      <c r="M10" s="152"/>
      <c r="N10" s="152"/>
      <c r="R10" s="149"/>
      <c r="S10" s="153"/>
      <c r="T10" s="149"/>
      <c r="U10" s="149"/>
      <c r="V10" s="152"/>
      <c r="W10" s="153"/>
      <c r="X10" s="152"/>
      <c r="Y10" s="152"/>
      <c r="Z10" s="153"/>
      <c r="AA10" s="152"/>
      <c r="AB10" s="152"/>
      <c r="AC10" s="153"/>
      <c r="AD10" s="152"/>
      <c r="AE10" s="152"/>
      <c r="AI10" s="149"/>
      <c r="AJ10" s="153"/>
      <c r="AK10" s="149"/>
      <c r="AL10" s="149"/>
      <c r="AM10" s="152"/>
      <c r="AN10" s="153"/>
      <c r="AO10" s="152"/>
      <c r="AP10" s="152"/>
      <c r="AQ10" s="153"/>
      <c r="AR10" s="152"/>
      <c r="AS10" s="152"/>
      <c r="AT10" s="153"/>
      <c r="AU10" s="152"/>
      <c r="AV10" s="152"/>
      <c r="AY10" s="164"/>
      <c r="BA10" s="147" t="s">
        <v>384</v>
      </c>
      <c r="BB10" s="146"/>
      <c r="BC10" s="147" t="s">
        <v>334</v>
      </c>
      <c r="BD10" s="146"/>
      <c r="BE10" s="147" t="s">
        <v>336</v>
      </c>
      <c r="BF10" s="146"/>
      <c r="BG10" s="174" t="s">
        <v>335</v>
      </c>
      <c r="BH10" s="174" t="s">
        <v>335</v>
      </c>
      <c r="BI10" s="146"/>
      <c r="BJ10" s="174" t="s">
        <v>335</v>
      </c>
      <c r="BK10" s="174" t="s">
        <v>343</v>
      </c>
      <c r="BL10" s="146"/>
      <c r="BM10" s="174" t="s">
        <v>337</v>
      </c>
      <c r="BN10" s="174" t="s">
        <v>338</v>
      </c>
      <c r="BP10" s="165"/>
      <c r="BQ10" s="165"/>
      <c r="BR10" s="165"/>
      <c r="BT10" s="163"/>
      <c r="BU10" s="163"/>
      <c r="BV10" s="168" t="s">
        <v>360</v>
      </c>
      <c r="BW10" s="282"/>
      <c r="BX10" s="280"/>
      <c r="BY10" s="163"/>
    </row>
    <row r="11" spans="1:77" x14ac:dyDescent="0.2">
      <c r="A11" s="149"/>
      <c r="B11" s="153"/>
      <c r="C11" s="148" t="s">
        <v>448</v>
      </c>
      <c r="D11" s="149"/>
      <c r="E11" s="152">
        <v>1</v>
      </c>
      <c r="F11" s="153"/>
      <c r="G11" s="152"/>
      <c r="H11" s="152"/>
      <c r="I11" s="153"/>
      <c r="J11" s="152"/>
      <c r="K11" s="152"/>
      <c r="L11" s="153"/>
      <c r="M11" s="152"/>
      <c r="N11" s="152"/>
      <c r="R11" s="149"/>
      <c r="S11" s="153"/>
      <c r="T11" s="149"/>
      <c r="U11" s="149"/>
      <c r="V11" s="152"/>
      <c r="W11" s="153"/>
      <c r="X11" s="152"/>
      <c r="Y11" s="152"/>
      <c r="Z11" s="153"/>
      <c r="AA11" s="152"/>
      <c r="AB11" s="152"/>
      <c r="AC11" s="153"/>
      <c r="AD11" s="152"/>
      <c r="AE11" s="152"/>
      <c r="AI11" s="149"/>
      <c r="AJ11" s="153"/>
      <c r="AK11" s="149"/>
      <c r="AL11" s="149"/>
      <c r="AM11" s="152"/>
      <c r="AN11" s="153"/>
      <c r="AO11" s="152"/>
      <c r="AP11" s="152"/>
      <c r="AQ11" s="153"/>
      <c r="AR11" s="152"/>
      <c r="AS11" s="152"/>
      <c r="AT11" s="153"/>
      <c r="AU11" s="152"/>
      <c r="AV11" s="152"/>
      <c r="AY11" s="164"/>
      <c r="BA11" s="146"/>
      <c r="BB11" s="153"/>
      <c r="BC11" s="146"/>
      <c r="BD11" s="146"/>
      <c r="BE11" s="146"/>
      <c r="BF11" s="153"/>
      <c r="BG11" s="174" t="s">
        <v>342</v>
      </c>
      <c r="BH11" s="175" t="s">
        <v>342</v>
      </c>
      <c r="BI11" s="153"/>
      <c r="BJ11" s="174" t="s">
        <v>342</v>
      </c>
      <c r="BK11" s="174" t="s">
        <v>342</v>
      </c>
      <c r="BL11" s="153"/>
      <c r="BM11" s="175" t="s">
        <v>339</v>
      </c>
      <c r="BN11" s="175" t="s">
        <v>339</v>
      </c>
      <c r="BP11" s="162"/>
      <c r="BQ11" s="156"/>
      <c r="BR11" s="156"/>
      <c r="BT11" s="159" t="s">
        <v>359</v>
      </c>
      <c r="BU11" s="160"/>
      <c r="BV11" s="154">
        <v>250</v>
      </c>
      <c r="BW11" s="154"/>
      <c r="BX11" s="154"/>
      <c r="BY11" s="154"/>
    </row>
    <row r="12" spans="1:77" x14ac:dyDescent="0.2">
      <c r="A12" s="149"/>
      <c r="B12" s="153"/>
      <c r="C12" s="149"/>
      <c r="D12" s="149"/>
      <c r="E12" s="152"/>
      <c r="F12" s="153"/>
      <c r="G12" s="152"/>
      <c r="H12" s="152"/>
      <c r="I12" s="153"/>
      <c r="J12" s="152"/>
      <c r="K12" s="152"/>
      <c r="L12" s="153"/>
      <c r="M12" s="152"/>
      <c r="N12" s="152"/>
      <c r="R12" s="149"/>
      <c r="S12" s="153"/>
      <c r="T12" s="149"/>
      <c r="U12" s="149"/>
      <c r="V12" s="152"/>
      <c r="W12" s="153"/>
      <c r="X12" s="152"/>
      <c r="Y12" s="152"/>
      <c r="Z12" s="153"/>
      <c r="AA12" s="152"/>
      <c r="AB12" s="152"/>
      <c r="AC12" s="153"/>
      <c r="AD12" s="152"/>
      <c r="AE12" s="152"/>
      <c r="AI12" s="149"/>
      <c r="AJ12" s="153"/>
      <c r="AK12" s="149"/>
      <c r="AL12" s="149"/>
      <c r="AM12" s="152"/>
      <c r="AN12" s="153"/>
      <c r="AO12" s="152"/>
      <c r="AP12" s="152"/>
      <c r="AQ12" s="153"/>
      <c r="AR12" s="152"/>
      <c r="AS12" s="152"/>
      <c r="AT12" s="153"/>
      <c r="AU12" s="152"/>
      <c r="AV12" s="152"/>
      <c r="AY12" s="164"/>
      <c r="BA12" s="148" t="s">
        <v>450</v>
      </c>
      <c r="BB12" s="153"/>
      <c r="BC12" s="148" t="s">
        <v>460</v>
      </c>
      <c r="BD12" s="149"/>
      <c r="BE12" s="152">
        <v>1</v>
      </c>
      <c r="BF12" s="153"/>
      <c r="BG12" s="152">
        <f>BV12*BW12*BM12</f>
        <v>90</v>
      </c>
      <c r="BH12" s="152">
        <f>BG12*BE12</f>
        <v>90</v>
      </c>
      <c r="BI12" s="153"/>
      <c r="BJ12" s="152"/>
      <c r="BK12" s="152">
        <f>BH12</f>
        <v>90</v>
      </c>
      <c r="BL12" s="153"/>
      <c r="BM12" s="152">
        <v>0.5</v>
      </c>
      <c r="BN12" s="152"/>
      <c r="BP12" s="162"/>
      <c r="BQ12" s="156"/>
      <c r="BR12" s="156"/>
      <c r="BT12" s="159" t="s">
        <v>361</v>
      </c>
      <c r="BU12" s="160"/>
      <c r="BV12" s="154">
        <v>90</v>
      </c>
      <c r="BW12" s="154">
        <v>2</v>
      </c>
      <c r="BX12" s="278" t="s">
        <v>363</v>
      </c>
      <c r="BY12" s="154"/>
    </row>
    <row r="13" spans="1:77" x14ac:dyDescent="0.2">
      <c r="A13" s="149"/>
      <c r="B13" s="153"/>
      <c r="C13" s="149"/>
      <c r="D13" s="149"/>
      <c r="E13" s="152"/>
      <c r="F13" s="153"/>
      <c r="G13" s="152"/>
      <c r="H13" s="152"/>
      <c r="I13" s="153"/>
      <c r="J13" s="152"/>
      <c r="K13" s="152"/>
      <c r="L13" s="153"/>
      <c r="M13" s="152"/>
      <c r="N13" s="152"/>
      <c r="R13" s="149"/>
      <c r="S13" s="153"/>
      <c r="T13" s="149"/>
      <c r="U13" s="149"/>
      <c r="V13" s="152"/>
      <c r="W13" s="153"/>
      <c r="X13" s="152"/>
      <c r="Y13" s="152"/>
      <c r="Z13" s="153"/>
      <c r="AA13" s="152"/>
      <c r="AB13" s="152"/>
      <c r="AC13" s="153"/>
      <c r="AD13" s="152"/>
      <c r="AE13" s="152"/>
      <c r="AI13" s="149"/>
      <c r="AJ13" s="153"/>
      <c r="AK13" s="149"/>
      <c r="AL13" s="149"/>
      <c r="AM13" s="152"/>
      <c r="AN13" s="153"/>
      <c r="AO13" s="152"/>
      <c r="AP13" s="152"/>
      <c r="AQ13" s="153"/>
      <c r="AR13" s="152"/>
      <c r="AS13" s="152"/>
      <c r="AT13" s="153"/>
      <c r="AU13" s="152"/>
      <c r="AV13" s="152"/>
      <c r="AY13" s="164"/>
      <c r="BA13" s="149"/>
      <c r="BB13" s="153"/>
      <c r="BC13" s="149"/>
      <c r="BD13" s="149"/>
      <c r="BE13" s="152"/>
      <c r="BF13" s="153"/>
      <c r="BG13" s="152"/>
      <c r="BH13" s="152"/>
      <c r="BI13" s="153"/>
      <c r="BJ13" s="152"/>
      <c r="BK13" s="152"/>
      <c r="BL13" s="153"/>
      <c r="BM13" s="152"/>
      <c r="BN13" s="152"/>
      <c r="BP13" s="162"/>
      <c r="BQ13" s="156"/>
      <c r="BR13" s="156"/>
      <c r="BT13" s="159" t="s">
        <v>404</v>
      </c>
      <c r="BU13" s="160"/>
      <c r="BV13" s="154">
        <v>150</v>
      </c>
      <c r="BW13" s="154">
        <v>1.5</v>
      </c>
      <c r="BX13" s="278" t="s">
        <v>405</v>
      </c>
      <c r="BY13" s="154"/>
    </row>
    <row r="14" spans="1:77" x14ac:dyDescent="0.2">
      <c r="A14" s="148" t="s">
        <v>449</v>
      </c>
      <c r="B14" s="153"/>
      <c r="C14" s="149"/>
      <c r="D14" s="149"/>
      <c r="E14" s="152"/>
      <c r="F14" s="153"/>
      <c r="G14" s="152"/>
      <c r="H14" s="152"/>
      <c r="I14" s="153"/>
      <c r="J14" s="152"/>
      <c r="K14" s="152"/>
      <c r="L14" s="153"/>
      <c r="M14" s="152"/>
      <c r="N14" s="152"/>
      <c r="R14" s="149"/>
      <c r="S14" s="153"/>
      <c r="T14" s="149"/>
      <c r="U14" s="149"/>
      <c r="V14" s="152"/>
      <c r="W14" s="153"/>
      <c r="X14" s="152"/>
      <c r="Y14" s="152"/>
      <c r="Z14" s="153"/>
      <c r="AA14" s="152"/>
      <c r="AB14" s="152"/>
      <c r="AC14" s="153"/>
      <c r="AD14" s="152"/>
      <c r="AE14" s="152"/>
      <c r="AI14" s="149"/>
      <c r="AJ14" s="153"/>
      <c r="AK14" s="149"/>
      <c r="AL14" s="149"/>
      <c r="AM14" s="152"/>
      <c r="AN14" s="153"/>
      <c r="AO14" s="152"/>
      <c r="AP14" s="152"/>
      <c r="AQ14" s="153"/>
      <c r="AR14" s="152"/>
      <c r="AS14" s="152"/>
      <c r="AT14" s="153"/>
      <c r="AU14" s="152"/>
      <c r="AV14" s="152"/>
      <c r="AY14" s="164"/>
      <c r="BA14" s="149"/>
      <c r="BB14" s="153"/>
      <c r="BC14" s="149"/>
      <c r="BD14" s="149"/>
      <c r="BE14" s="152"/>
      <c r="BF14" s="153"/>
      <c r="BG14" s="152"/>
      <c r="BH14" s="152"/>
      <c r="BI14" s="153"/>
      <c r="BJ14" s="152"/>
      <c r="BK14" s="152"/>
      <c r="BL14" s="153"/>
      <c r="BM14" s="152"/>
      <c r="BN14" s="152"/>
      <c r="BP14" s="162"/>
      <c r="BQ14" s="156"/>
      <c r="BR14" s="156"/>
      <c r="BT14" s="160" t="s">
        <v>464</v>
      </c>
      <c r="BU14" s="160"/>
      <c r="BV14" s="154">
        <v>180</v>
      </c>
      <c r="BW14" s="154">
        <v>0.5</v>
      </c>
      <c r="BX14" s="154" t="s">
        <v>465</v>
      </c>
      <c r="BY14" s="154"/>
    </row>
    <row r="15" spans="1:77" x14ac:dyDescent="0.2">
      <c r="A15" s="149"/>
      <c r="B15" s="153"/>
      <c r="C15" s="149"/>
      <c r="D15" s="149"/>
      <c r="E15" s="152"/>
      <c r="F15" s="153"/>
      <c r="G15" s="152"/>
      <c r="H15" s="152"/>
      <c r="I15" s="153"/>
      <c r="J15" s="152"/>
      <c r="K15" s="152"/>
      <c r="L15" s="153"/>
      <c r="M15" s="152"/>
      <c r="N15" s="152"/>
      <c r="R15" s="149"/>
      <c r="S15" s="153"/>
      <c r="T15" s="149"/>
      <c r="U15" s="149"/>
      <c r="V15" s="152"/>
      <c r="W15" s="153"/>
      <c r="X15" s="152"/>
      <c r="Y15" s="152"/>
      <c r="Z15" s="153"/>
      <c r="AA15" s="152"/>
      <c r="AB15" s="152"/>
      <c r="AC15" s="153"/>
      <c r="AD15" s="152"/>
      <c r="AE15" s="152"/>
      <c r="AI15" s="149"/>
      <c r="AJ15" s="153"/>
      <c r="AK15" s="149"/>
      <c r="AL15" s="149"/>
      <c r="AM15" s="152"/>
      <c r="AN15" s="153"/>
      <c r="AO15" s="152"/>
      <c r="AP15" s="152"/>
      <c r="AQ15" s="153"/>
      <c r="AR15" s="152"/>
      <c r="AS15" s="152"/>
      <c r="AT15" s="153"/>
      <c r="AU15" s="152"/>
      <c r="AV15" s="152"/>
      <c r="AY15" s="164"/>
      <c r="BA15" s="148" t="s">
        <v>451</v>
      </c>
      <c r="BB15" s="153"/>
      <c r="BC15" s="148" t="s">
        <v>460</v>
      </c>
      <c r="BD15" s="149"/>
      <c r="BE15" s="152">
        <v>1</v>
      </c>
      <c r="BF15" s="153"/>
      <c r="BG15" s="152">
        <f>BV12*BW12*BM15</f>
        <v>90</v>
      </c>
      <c r="BH15" s="152">
        <f>BG15*BE15</f>
        <v>90</v>
      </c>
      <c r="BI15" s="153"/>
      <c r="BJ15" s="152"/>
      <c r="BK15" s="152">
        <f>BH15</f>
        <v>90</v>
      </c>
      <c r="BL15" s="153"/>
      <c r="BM15" s="152">
        <v>0.5</v>
      </c>
      <c r="BN15" s="152"/>
      <c r="BP15" s="162"/>
      <c r="BQ15" s="156"/>
      <c r="BR15" s="156"/>
      <c r="BT15" s="160"/>
      <c r="BU15" s="160"/>
      <c r="BV15" s="154"/>
      <c r="BW15" s="154"/>
      <c r="BX15" s="154"/>
      <c r="BY15" s="154"/>
    </row>
    <row r="16" spans="1:77" x14ac:dyDescent="0.2">
      <c r="A16" s="149"/>
      <c r="B16" s="153"/>
      <c r="C16" s="149"/>
      <c r="D16" s="149"/>
      <c r="E16" s="152"/>
      <c r="F16" s="153"/>
      <c r="G16" s="152"/>
      <c r="H16" s="152"/>
      <c r="I16" s="153"/>
      <c r="J16" s="152"/>
      <c r="K16" s="152"/>
      <c r="L16" s="153"/>
      <c r="M16" s="152"/>
      <c r="N16" s="152"/>
      <c r="R16" s="149"/>
      <c r="S16" s="153"/>
      <c r="T16" s="149"/>
      <c r="U16" s="149"/>
      <c r="V16" s="152"/>
      <c r="W16" s="153"/>
      <c r="X16" s="152"/>
      <c r="Y16" s="152"/>
      <c r="Z16" s="153"/>
      <c r="AA16" s="152"/>
      <c r="AB16" s="152"/>
      <c r="AC16" s="153"/>
      <c r="AD16" s="152"/>
      <c r="AE16" s="152"/>
      <c r="AI16" s="149"/>
      <c r="AJ16" s="153"/>
      <c r="AK16" s="149"/>
      <c r="AL16" s="149"/>
      <c r="AM16" s="152"/>
      <c r="AN16" s="153"/>
      <c r="AO16" s="152"/>
      <c r="AP16" s="152"/>
      <c r="AQ16" s="153"/>
      <c r="AR16" s="152"/>
      <c r="AS16" s="152"/>
      <c r="AT16" s="153"/>
      <c r="AU16" s="152"/>
      <c r="AV16" s="152"/>
      <c r="AY16" s="164"/>
      <c r="BA16" s="149"/>
      <c r="BB16" s="153"/>
      <c r="BC16" s="149"/>
      <c r="BD16" s="149"/>
      <c r="BE16" s="152"/>
      <c r="BF16" s="153"/>
      <c r="BG16" s="152"/>
      <c r="BH16" s="152"/>
      <c r="BI16" s="153"/>
      <c r="BJ16" s="152"/>
      <c r="BK16" s="152"/>
      <c r="BL16" s="153"/>
      <c r="BM16" s="152"/>
      <c r="BN16" s="152"/>
      <c r="BP16" s="162"/>
      <c r="BQ16" s="156"/>
      <c r="BR16" s="156"/>
      <c r="BT16" s="160"/>
      <c r="BU16" s="160"/>
      <c r="BV16" s="154"/>
      <c r="BW16" s="154"/>
      <c r="BX16" s="154"/>
      <c r="BY16" s="154"/>
    </row>
    <row r="17" spans="1:77" x14ac:dyDescent="0.2">
      <c r="A17" s="149"/>
      <c r="B17" s="153"/>
      <c r="C17" s="149"/>
      <c r="D17" s="149"/>
      <c r="E17" s="152"/>
      <c r="F17" s="153"/>
      <c r="G17" s="152"/>
      <c r="H17" s="152"/>
      <c r="I17" s="153"/>
      <c r="J17" s="152"/>
      <c r="K17" s="152"/>
      <c r="L17" s="153"/>
      <c r="M17" s="152"/>
      <c r="N17" s="152"/>
      <c r="R17" s="149"/>
      <c r="S17" s="153"/>
      <c r="T17" s="149"/>
      <c r="U17" s="149"/>
      <c r="V17" s="152"/>
      <c r="W17" s="153"/>
      <c r="X17" s="152"/>
      <c r="Y17" s="152"/>
      <c r="Z17" s="153"/>
      <c r="AA17" s="152"/>
      <c r="AB17" s="152"/>
      <c r="AC17" s="153"/>
      <c r="AD17" s="152"/>
      <c r="AE17" s="152"/>
      <c r="AI17" s="149"/>
      <c r="AJ17" s="153"/>
      <c r="AK17" s="149"/>
      <c r="AL17" s="149"/>
      <c r="AM17" s="152"/>
      <c r="AN17" s="153"/>
      <c r="AO17" s="152"/>
      <c r="AP17" s="152"/>
      <c r="AQ17" s="153"/>
      <c r="AR17" s="152"/>
      <c r="AS17" s="152"/>
      <c r="AT17" s="153"/>
      <c r="AU17" s="152"/>
      <c r="AV17" s="152"/>
      <c r="AY17" s="164"/>
      <c r="BA17" s="149"/>
      <c r="BB17" s="153"/>
      <c r="BC17" s="149"/>
      <c r="BD17" s="149"/>
      <c r="BE17" s="152"/>
      <c r="BF17" s="153"/>
      <c r="BG17" s="152"/>
      <c r="BH17" s="152"/>
      <c r="BI17" s="153"/>
      <c r="BJ17" s="152"/>
      <c r="BK17" s="152"/>
      <c r="BL17" s="153"/>
      <c r="BM17" s="152"/>
      <c r="BN17" s="152"/>
      <c r="BP17" s="162"/>
      <c r="BQ17" s="156"/>
      <c r="BR17" s="156"/>
      <c r="BT17" s="160"/>
      <c r="BU17" s="160"/>
      <c r="BV17" s="154"/>
      <c r="BW17" s="154"/>
      <c r="BX17" s="154"/>
      <c r="BY17" s="154"/>
    </row>
    <row r="18" spans="1:77" x14ac:dyDescent="0.2">
      <c r="A18" s="149"/>
      <c r="B18" s="153"/>
      <c r="C18" s="149"/>
      <c r="D18" s="149"/>
      <c r="E18" s="152"/>
      <c r="F18" s="153"/>
      <c r="G18" s="152"/>
      <c r="H18" s="152"/>
      <c r="I18" s="153"/>
      <c r="J18" s="152"/>
      <c r="K18" s="152"/>
      <c r="L18" s="153"/>
      <c r="M18" s="152"/>
      <c r="N18" s="152"/>
      <c r="R18" s="149"/>
      <c r="S18" s="153"/>
      <c r="T18" s="149"/>
      <c r="U18" s="149"/>
      <c r="V18" s="152"/>
      <c r="W18" s="153"/>
      <c r="X18" s="152"/>
      <c r="Y18" s="152"/>
      <c r="Z18" s="153"/>
      <c r="AA18" s="152"/>
      <c r="AB18" s="152"/>
      <c r="AC18" s="153"/>
      <c r="AD18" s="152"/>
      <c r="AE18" s="152"/>
      <c r="AI18" s="149"/>
      <c r="AJ18" s="153"/>
      <c r="AK18" s="149"/>
      <c r="AL18" s="149"/>
      <c r="AM18" s="152"/>
      <c r="AN18" s="153"/>
      <c r="AO18" s="152"/>
      <c r="AP18" s="152"/>
      <c r="AQ18" s="153"/>
      <c r="AR18" s="152"/>
      <c r="AS18" s="152"/>
      <c r="AT18" s="153"/>
      <c r="AU18" s="152"/>
      <c r="AV18" s="152"/>
      <c r="AY18" s="164"/>
      <c r="BA18" s="148" t="s">
        <v>455</v>
      </c>
      <c r="BB18" s="153"/>
      <c r="BC18" s="148" t="s">
        <v>461</v>
      </c>
      <c r="BD18" s="149"/>
      <c r="BE18" s="152">
        <v>1</v>
      </c>
      <c r="BF18" s="153"/>
      <c r="BG18" s="152">
        <f>BV14*BW14*BM18</f>
        <v>315</v>
      </c>
      <c r="BH18" s="152">
        <f>BG18*BE18</f>
        <v>315</v>
      </c>
      <c r="BI18" s="153"/>
      <c r="BJ18" s="152"/>
      <c r="BK18" s="152">
        <f>BH18+BK12</f>
        <v>405</v>
      </c>
      <c r="BL18" s="153"/>
      <c r="BM18" s="152">
        <v>3.5</v>
      </c>
      <c r="BN18" s="152">
        <f>BM18*BW14</f>
        <v>1.75</v>
      </c>
      <c r="BP18" s="162"/>
      <c r="BQ18" s="156"/>
      <c r="BR18" s="156"/>
      <c r="BT18" s="159"/>
      <c r="BU18" s="160"/>
      <c r="BV18" s="154"/>
      <c r="BW18" s="154"/>
      <c r="BX18" s="154"/>
      <c r="BY18" s="154"/>
    </row>
    <row r="19" spans="1:77" x14ac:dyDescent="0.2">
      <c r="A19" s="149"/>
      <c r="B19" s="153"/>
      <c r="C19" s="149"/>
      <c r="D19" s="149"/>
      <c r="E19" s="152"/>
      <c r="F19" s="153"/>
      <c r="G19" s="152"/>
      <c r="H19" s="152"/>
      <c r="I19" s="153"/>
      <c r="J19" s="152"/>
      <c r="K19" s="152"/>
      <c r="L19" s="153"/>
      <c r="M19" s="152"/>
      <c r="N19" s="152"/>
      <c r="R19" s="149"/>
      <c r="S19" s="153"/>
      <c r="T19" s="149"/>
      <c r="U19" s="149"/>
      <c r="V19" s="152"/>
      <c r="W19" s="153"/>
      <c r="X19" s="152"/>
      <c r="Y19" s="152"/>
      <c r="Z19" s="153"/>
      <c r="AA19" s="152"/>
      <c r="AB19" s="152"/>
      <c r="AC19" s="153"/>
      <c r="AD19" s="152"/>
      <c r="AE19" s="152"/>
      <c r="AI19" s="149"/>
      <c r="AJ19" s="153"/>
      <c r="AK19" s="149"/>
      <c r="AL19" s="149"/>
      <c r="AM19" s="152"/>
      <c r="AN19" s="153"/>
      <c r="AO19" s="152"/>
      <c r="AP19" s="152"/>
      <c r="AQ19" s="153"/>
      <c r="AR19" s="152"/>
      <c r="AS19" s="152"/>
      <c r="AT19" s="153"/>
      <c r="AU19" s="152"/>
      <c r="AV19" s="152"/>
      <c r="AY19" s="164"/>
      <c r="BA19" s="149"/>
      <c r="BB19" s="153"/>
      <c r="BC19" s="149"/>
      <c r="BD19" s="149"/>
      <c r="BE19" s="152"/>
      <c r="BF19" s="153"/>
      <c r="BG19" s="152"/>
      <c r="BH19" s="152"/>
      <c r="BI19" s="153"/>
      <c r="BJ19" s="152"/>
      <c r="BK19" s="152"/>
      <c r="BL19" s="153"/>
      <c r="BM19" s="152"/>
      <c r="BN19" s="152"/>
      <c r="BP19" s="162"/>
      <c r="BQ19" s="156"/>
      <c r="BR19" s="156"/>
      <c r="BT19" s="160"/>
      <c r="BU19" s="160"/>
      <c r="BV19" s="154"/>
      <c r="BW19" s="154"/>
      <c r="BX19" s="154"/>
      <c r="BY19" s="154"/>
    </row>
    <row r="20" spans="1:77" x14ac:dyDescent="0.2">
      <c r="A20" s="149"/>
      <c r="B20" s="153"/>
      <c r="C20" s="149"/>
      <c r="D20" s="149"/>
      <c r="E20" s="152"/>
      <c r="F20" s="153"/>
      <c r="G20" s="152"/>
      <c r="H20" s="152"/>
      <c r="I20" s="153"/>
      <c r="J20" s="152"/>
      <c r="K20" s="152"/>
      <c r="L20" s="153"/>
      <c r="M20" s="152"/>
      <c r="N20" s="152"/>
      <c r="R20" s="149"/>
      <c r="S20" s="153"/>
      <c r="T20" s="149"/>
      <c r="U20" s="149"/>
      <c r="V20" s="152"/>
      <c r="W20" s="153"/>
      <c r="X20" s="152"/>
      <c r="Y20" s="152"/>
      <c r="Z20" s="153"/>
      <c r="AA20" s="152"/>
      <c r="AB20" s="152"/>
      <c r="AC20" s="153"/>
      <c r="AD20" s="152"/>
      <c r="AE20" s="152"/>
      <c r="AI20" s="149"/>
      <c r="AJ20" s="153"/>
      <c r="AK20" s="149"/>
      <c r="AL20" s="149"/>
      <c r="AM20" s="152"/>
      <c r="AN20" s="153"/>
      <c r="AO20" s="152"/>
      <c r="AP20" s="152"/>
      <c r="AQ20" s="153"/>
      <c r="AR20" s="152"/>
      <c r="AS20" s="152"/>
      <c r="AT20" s="153"/>
      <c r="AU20" s="152"/>
      <c r="AV20" s="152"/>
      <c r="AY20" s="164"/>
      <c r="BA20" s="149"/>
      <c r="BB20" s="153"/>
      <c r="BC20" s="149"/>
      <c r="BD20" s="149"/>
      <c r="BE20" s="152"/>
      <c r="BF20" s="153"/>
      <c r="BG20" s="152"/>
      <c r="BH20" s="152"/>
      <c r="BI20" s="153"/>
      <c r="BJ20" s="152"/>
      <c r="BK20" s="152"/>
      <c r="BL20" s="153"/>
      <c r="BM20" s="152"/>
      <c r="BN20" s="152"/>
      <c r="BT20" s="160"/>
      <c r="BU20" s="160"/>
      <c r="BV20" s="154"/>
      <c r="BW20" s="154"/>
      <c r="BX20" s="154"/>
      <c r="BY20" s="154"/>
    </row>
    <row r="21" spans="1:77" x14ac:dyDescent="0.2">
      <c r="A21" s="149"/>
      <c r="B21" s="153"/>
      <c r="C21" s="149"/>
      <c r="D21" s="149"/>
      <c r="E21" s="152"/>
      <c r="F21" s="153"/>
      <c r="G21" s="152"/>
      <c r="H21" s="152"/>
      <c r="I21" s="153"/>
      <c r="J21" s="152"/>
      <c r="K21" s="152"/>
      <c r="L21" s="153"/>
      <c r="M21" s="152"/>
      <c r="N21" s="152"/>
      <c r="R21" s="149"/>
      <c r="S21" s="153"/>
      <c r="T21" s="149"/>
      <c r="U21" s="149"/>
      <c r="V21" s="152"/>
      <c r="W21" s="153"/>
      <c r="X21" s="152"/>
      <c r="Y21" s="152"/>
      <c r="Z21" s="153"/>
      <c r="AA21" s="152"/>
      <c r="AB21" s="152"/>
      <c r="AC21" s="153"/>
      <c r="AD21" s="152"/>
      <c r="AE21" s="152"/>
      <c r="AI21" s="149"/>
      <c r="AJ21" s="153"/>
      <c r="AK21" s="149"/>
      <c r="AL21" s="149"/>
      <c r="AM21" s="152"/>
      <c r="AN21" s="153"/>
      <c r="AO21" s="152"/>
      <c r="AP21" s="152"/>
      <c r="AQ21" s="153"/>
      <c r="AR21" s="152"/>
      <c r="AS21" s="152"/>
      <c r="AT21" s="153"/>
      <c r="AU21" s="152"/>
      <c r="AV21" s="152"/>
      <c r="AY21" s="164"/>
      <c r="BA21" s="148" t="s">
        <v>456</v>
      </c>
      <c r="BB21" s="153"/>
      <c r="BC21" s="148" t="s">
        <v>462</v>
      </c>
      <c r="BD21" s="149"/>
      <c r="BE21" s="152">
        <v>1</v>
      </c>
      <c r="BF21" s="153"/>
      <c r="BG21" s="152">
        <f>BV14*BW14*BM21</f>
        <v>315</v>
      </c>
      <c r="BH21" s="152">
        <f>BG21*BE21</f>
        <v>315</v>
      </c>
      <c r="BI21" s="153"/>
      <c r="BJ21" s="152"/>
      <c r="BK21" s="152">
        <f>BH21+BK15</f>
        <v>405</v>
      </c>
      <c r="BL21" s="153"/>
      <c r="BM21" s="152">
        <v>3.5</v>
      </c>
      <c r="BN21" s="152">
        <f>BM21*BW14</f>
        <v>1.75</v>
      </c>
      <c r="BT21" s="160"/>
      <c r="BU21" s="160"/>
      <c r="BV21" s="154"/>
      <c r="BW21" s="154"/>
      <c r="BX21" s="154"/>
      <c r="BY21" s="154"/>
    </row>
    <row r="22" spans="1:77" x14ac:dyDescent="0.2">
      <c r="A22" s="149"/>
      <c r="B22" s="153"/>
      <c r="C22" s="149"/>
      <c r="D22" s="149"/>
      <c r="E22" s="152"/>
      <c r="F22" s="153"/>
      <c r="G22" s="152"/>
      <c r="H22" s="152"/>
      <c r="I22" s="153"/>
      <c r="J22" s="152"/>
      <c r="K22" s="152"/>
      <c r="L22" s="153"/>
      <c r="M22" s="152"/>
      <c r="N22" s="152"/>
      <c r="R22" s="149"/>
      <c r="S22" s="153"/>
      <c r="T22" s="149"/>
      <c r="U22" s="149"/>
      <c r="V22" s="152"/>
      <c r="W22" s="153"/>
      <c r="X22" s="152"/>
      <c r="Y22" s="152"/>
      <c r="Z22" s="153"/>
      <c r="AA22" s="152"/>
      <c r="AB22" s="152"/>
      <c r="AC22" s="153"/>
      <c r="AD22" s="152"/>
      <c r="AE22" s="152"/>
      <c r="AI22" s="149"/>
      <c r="AJ22" s="153"/>
      <c r="AK22" s="149"/>
      <c r="AL22" s="149"/>
      <c r="AM22" s="152"/>
      <c r="AN22" s="153"/>
      <c r="AO22" s="152"/>
      <c r="AP22" s="152"/>
      <c r="AQ22" s="153"/>
      <c r="AR22" s="152"/>
      <c r="AS22" s="152"/>
      <c r="AT22" s="153"/>
      <c r="AU22" s="152"/>
      <c r="AV22" s="152"/>
      <c r="AY22" s="164"/>
      <c r="BA22" s="149"/>
      <c r="BB22" s="153"/>
      <c r="BC22" s="149"/>
      <c r="BD22" s="149"/>
      <c r="BE22" s="152"/>
      <c r="BF22" s="153"/>
      <c r="BG22" s="152"/>
      <c r="BH22" s="152"/>
      <c r="BI22" s="153"/>
      <c r="BJ22" s="152"/>
      <c r="BK22" s="152"/>
      <c r="BL22" s="153"/>
      <c r="BM22" s="152"/>
      <c r="BN22" s="152"/>
      <c r="BT22" s="214"/>
      <c r="BU22" s="214"/>
      <c r="BV22" s="214"/>
      <c r="BW22" s="214"/>
      <c r="BX22" s="214"/>
    </row>
    <row r="23" spans="1:77" x14ac:dyDescent="0.2">
      <c r="A23" s="149"/>
      <c r="B23" s="153"/>
      <c r="C23" s="149"/>
      <c r="D23" s="149"/>
      <c r="E23" s="152"/>
      <c r="F23" s="153"/>
      <c r="G23" s="152"/>
      <c r="H23" s="152"/>
      <c r="I23" s="153"/>
      <c r="J23" s="152"/>
      <c r="K23" s="152"/>
      <c r="L23" s="153"/>
      <c r="M23" s="152"/>
      <c r="N23" s="152"/>
      <c r="R23" s="149"/>
      <c r="S23" s="153"/>
      <c r="T23" s="149"/>
      <c r="U23" s="149"/>
      <c r="V23" s="152"/>
      <c r="W23" s="153"/>
      <c r="X23" s="152"/>
      <c r="Y23" s="152"/>
      <c r="Z23" s="153"/>
      <c r="AA23" s="152"/>
      <c r="AB23" s="152"/>
      <c r="AC23" s="153"/>
      <c r="AD23" s="152"/>
      <c r="AE23" s="152"/>
      <c r="AI23" s="149"/>
      <c r="AJ23" s="153"/>
      <c r="AK23" s="149"/>
      <c r="AL23" s="149"/>
      <c r="AM23" s="152"/>
      <c r="AN23" s="153"/>
      <c r="AO23" s="152"/>
      <c r="AP23" s="152"/>
      <c r="AQ23" s="153"/>
      <c r="AR23" s="152"/>
      <c r="AS23" s="152"/>
      <c r="AT23" s="153"/>
      <c r="AU23" s="152"/>
      <c r="AV23" s="152"/>
      <c r="AY23" s="164"/>
      <c r="BA23" s="149"/>
      <c r="BB23" s="153"/>
      <c r="BC23" s="149"/>
      <c r="BD23" s="149"/>
      <c r="BE23" s="152"/>
      <c r="BF23" s="153"/>
      <c r="BG23" s="152"/>
      <c r="BH23" s="152"/>
      <c r="BI23" s="153"/>
      <c r="BJ23" s="152"/>
      <c r="BK23" s="152"/>
      <c r="BL23" s="153"/>
      <c r="BM23" s="152"/>
      <c r="BN23" s="152"/>
      <c r="BT23" s="185"/>
      <c r="BU23" s="214"/>
      <c r="BV23" s="214"/>
      <c r="BW23" s="214"/>
      <c r="BX23" s="214"/>
    </row>
    <row r="24" spans="1:77" ht="13.5" thickBot="1" x14ac:dyDescent="0.25">
      <c r="A24" s="149"/>
      <c r="B24" s="153"/>
      <c r="C24" s="149"/>
      <c r="D24" s="149"/>
      <c r="E24" s="152"/>
      <c r="F24" s="153"/>
      <c r="G24" s="152"/>
      <c r="H24" s="152"/>
      <c r="I24" s="153"/>
      <c r="J24" s="152"/>
      <c r="K24" s="152"/>
      <c r="L24" s="153"/>
      <c r="M24" s="152"/>
      <c r="N24" s="152"/>
      <c r="R24" s="149"/>
      <c r="S24" s="153"/>
      <c r="T24" s="149"/>
      <c r="U24" s="149"/>
      <c r="V24" s="152"/>
      <c r="W24" s="153"/>
      <c r="X24" s="152"/>
      <c r="Y24" s="152"/>
      <c r="Z24" s="153"/>
      <c r="AA24" s="152"/>
      <c r="AB24" s="152"/>
      <c r="AC24" s="153"/>
      <c r="AD24" s="152"/>
      <c r="AE24" s="152"/>
      <c r="AI24" s="149"/>
      <c r="AJ24" s="153"/>
      <c r="AK24" s="149"/>
      <c r="AL24" s="149"/>
      <c r="AM24" s="152"/>
      <c r="AN24" s="153"/>
      <c r="AO24" s="152"/>
      <c r="AP24" s="152"/>
      <c r="AQ24" s="153"/>
      <c r="AR24" s="152"/>
      <c r="AS24" s="152"/>
      <c r="AT24" s="153"/>
      <c r="AU24" s="152"/>
      <c r="AV24" s="152"/>
      <c r="AY24" s="164"/>
      <c r="BA24" s="149" t="s">
        <v>458</v>
      </c>
      <c r="BB24" s="153"/>
      <c r="BC24" s="149" t="s">
        <v>447</v>
      </c>
      <c r="BD24" s="149"/>
      <c r="BE24" s="152">
        <v>0.5</v>
      </c>
      <c r="BF24" s="153"/>
      <c r="BG24" s="152">
        <f>BV13*BW13*BM24</f>
        <v>112.5</v>
      </c>
      <c r="BH24" s="152">
        <f>BG24*BE24</f>
        <v>56.25</v>
      </c>
      <c r="BI24" s="153"/>
      <c r="BJ24" s="152"/>
      <c r="BK24" s="152">
        <f>BH24+BK21</f>
        <v>461.25</v>
      </c>
      <c r="BL24" s="153"/>
      <c r="BM24" s="152">
        <v>0.5</v>
      </c>
      <c r="BN24" s="152">
        <f>BN21*BE24+BM24</f>
        <v>1.375</v>
      </c>
      <c r="BT24" s="214"/>
      <c r="BU24" s="214"/>
      <c r="BV24" s="214"/>
      <c r="BW24" s="214"/>
      <c r="BX24" s="214"/>
    </row>
    <row r="25" spans="1:77" ht="13.5" thickBot="1" x14ac:dyDescent="0.25">
      <c r="A25" s="149"/>
      <c r="B25" s="153"/>
      <c r="C25" s="149"/>
      <c r="D25" s="149"/>
      <c r="E25" s="152"/>
      <c r="F25" s="153"/>
      <c r="G25" s="152"/>
      <c r="H25" s="152"/>
      <c r="I25" s="153"/>
      <c r="J25" s="152"/>
      <c r="K25" s="152"/>
      <c r="L25" s="153"/>
      <c r="M25" s="152"/>
      <c r="N25" s="152"/>
      <c r="R25" s="149"/>
      <c r="S25" s="153"/>
      <c r="T25" s="149"/>
      <c r="U25" s="149"/>
      <c r="V25" s="152"/>
      <c r="W25" s="153"/>
      <c r="X25" s="152"/>
      <c r="Y25" s="152"/>
      <c r="Z25" s="153"/>
      <c r="AA25" s="152"/>
      <c r="AB25" s="152"/>
      <c r="AC25" s="153"/>
      <c r="AD25" s="152"/>
      <c r="AE25" s="152"/>
      <c r="AI25" s="149"/>
      <c r="AJ25" s="153"/>
      <c r="AK25" s="149"/>
      <c r="AL25" s="149"/>
      <c r="AM25" s="152"/>
      <c r="AN25" s="153"/>
      <c r="AO25" s="152"/>
      <c r="AP25" s="152"/>
      <c r="AQ25" s="153"/>
      <c r="AR25" s="152"/>
      <c r="AS25" s="152"/>
      <c r="AT25" s="153"/>
      <c r="AU25" s="152"/>
      <c r="AV25" s="152"/>
      <c r="AY25" s="164"/>
      <c r="BA25" s="149"/>
      <c r="BB25" s="153"/>
      <c r="BC25" s="149"/>
      <c r="BD25" s="149"/>
      <c r="BE25" s="152"/>
      <c r="BF25" s="153"/>
      <c r="BG25" s="152"/>
      <c r="BH25" s="152"/>
      <c r="BI25" s="153"/>
      <c r="BJ25" s="152"/>
      <c r="BK25" s="152"/>
      <c r="BL25" s="153"/>
      <c r="BM25" s="152"/>
      <c r="BN25" s="152"/>
      <c r="BP25" s="245" t="s">
        <v>463</v>
      </c>
      <c r="BQ25" s="246"/>
      <c r="BR25" s="246"/>
      <c r="BS25" s="247"/>
      <c r="BT25" s="119"/>
      <c r="BU25" s="214"/>
      <c r="BV25" s="119"/>
      <c r="BW25" s="214"/>
      <c r="BX25" s="214"/>
    </row>
    <row r="26" spans="1:77" x14ac:dyDescent="0.2">
      <c r="A26" s="149"/>
      <c r="B26" s="153"/>
      <c r="C26" s="149"/>
      <c r="D26" s="149"/>
      <c r="E26" s="152"/>
      <c r="F26" s="153"/>
      <c r="G26" s="152"/>
      <c r="H26" s="152"/>
      <c r="I26" s="153"/>
      <c r="J26" s="152"/>
      <c r="K26" s="152"/>
      <c r="L26" s="153"/>
      <c r="M26" s="152"/>
      <c r="N26" s="152"/>
      <c r="R26" s="149"/>
      <c r="S26" s="153"/>
      <c r="T26" s="149"/>
      <c r="U26" s="149"/>
      <c r="V26" s="152"/>
      <c r="W26" s="153"/>
      <c r="X26" s="152"/>
      <c r="Y26" s="152"/>
      <c r="Z26" s="153"/>
      <c r="AA26" s="152"/>
      <c r="AB26" s="152"/>
      <c r="AC26" s="153"/>
      <c r="AD26" s="152"/>
      <c r="AE26" s="152"/>
      <c r="AI26" s="149"/>
      <c r="AJ26" s="153"/>
      <c r="AK26" s="149"/>
      <c r="AL26" s="149"/>
      <c r="AM26" s="152"/>
      <c r="AN26" s="153"/>
      <c r="AO26" s="152"/>
      <c r="AP26" s="152"/>
      <c r="AQ26" s="153"/>
      <c r="AR26" s="152"/>
      <c r="AS26" s="152"/>
      <c r="AT26" s="153"/>
      <c r="AU26" s="152"/>
      <c r="AV26" s="152"/>
      <c r="AY26" s="164"/>
      <c r="BA26" s="149"/>
      <c r="BB26" s="153"/>
      <c r="BC26" s="149"/>
      <c r="BD26" s="149"/>
      <c r="BE26" s="152"/>
      <c r="BF26" s="153"/>
      <c r="BG26" s="152"/>
      <c r="BH26" s="152"/>
      <c r="BI26" s="153"/>
      <c r="BJ26" s="152"/>
      <c r="BK26" s="152"/>
      <c r="BL26" s="153"/>
      <c r="BM26" s="152"/>
      <c r="BN26" s="152"/>
    </row>
    <row r="27" spans="1:77" x14ac:dyDescent="0.2">
      <c r="A27" s="149"/>
      <c r="B27" s="153"/>
      <c r="C27" s="149"/>
      <c r="D27" s="149"/>
      <c r="E27" s="152"/>
      <c r="F27" s="153"/>
      <c r="G27" s="152"/>
      <c r="H27" s="152"/>
      <c r="I27" s="153"/>
      <c r="J27" s="152"/>
      <c r="K27" s="152"/>
      <c r="L27" s="153"/>
      <c r="M27" s="152"/>
      <c r="N27" s="152"/>
      <c r="R27" s="149"/>
      <c r="S27" s="153"/>
      <c r="T27" s="149"/>
      <c r="U27" s="149"/>
      <c r="V27" s="152"/>
      <c r="W27" s="153"/>
      <c r="X27" s="152"/>
      <c r="Y27" s="152"/>
      <c r="Z27" s="153"/>
      <c r="AA27" s="152"/>
      <c r="AB27" s="152"/>
      <c r="AC27" s="153"/>
      <c r="AD27" s="152"/>
      <c r="AE27" s="152"/>
      <c r="AI27" s="149"/>
      <c r="AJ27" s="153"/>
      <c r="AK27" s="149"/>
      <c r="AL27" s="149"/>
      <c r="AM27" s="152"/>
      <c r="AN27" s="153"/>
      <c r="AO27" s="152"/>
      <c r="AP27" s="152"/>
      <c r="AQ27" s="153"/>
      <c r="AR27" s="152"/>
      <c r="AS27" s="152"/>
      <c r="AT27" s="153"/>
      <c r="AU27" s="152"/>
      <c r="AV27" s="152"/>
      <c r="AY27" s="164"/>
      <c r="BA27" s="149" t="s">
        <v>454</v>
      </c>
      <c r="BB27" s="153"/>
      <c r="BC27" s="149" t="s">
        <v>455</v>
      </c>
      <c r="BD27" s="149"/>
      <c r="BE27" s="152">
        <v>1</v>
      </c>
      <c r="BF27" s="153"/>
      <c r="BG27" s="152"/>
      <c r="BH27" s="152"/>
      <c r="BI27" s="153"/>
      <c r="BJ27" s="152"/>
      <c r="BK27" s="152"/>
      <c r="BL27" s="153"/>
      <c r="BM27" s="152"/>
      <c r="BN27" s="152"/>
    </row>
    <row r="28" spans="1:77" x14ac:dyDescent="0.2">
      <c r="A28" s="149"/>
      <c r="B28" s="153"/>
      <c r="C28" s="149"/>
      <c r="D28" s="149"/>
      <c r="E28" s="152"/>
      <c r="F28" s="153"/>
      <c r="G28" s="152"/>
      <c r="H28" s="152"/>
      <c r="I28" s="153"/>
      <c r="J28" s="152"/>
      <c r="K28" s="152"/>
      <c r="L28" s="153"/>
      <c r="M28" s="152"/>
      <c r="N28" s="152"/>
      <c r="R28" s="149"/>
      <c r="S28" s="153"/>
      <c r="T28" s="149"/>
      <c r="U28" s="149"/>
      <c r="V28" s="152"/>
      <c r="W28" s="153"/>
      <c r="X28" s="152"/>
      <c r="Y28" s="152"/>
      <c r="Z28" s="153"/>
      <c r="AA28" s="152"/>
      <c r="AB28" s="152"/>
      <c r="AC28" s="153"/>
      <c r="AD28" s="152"/>
      <c r="AE28" s="152"/>
      <c r="AI28" s="149"/>
      <c r="AJ28" s="153"/>
      <c r="AK28" s="149"/>
      <c r="AL28" s="149"/>
      <c r="AM28" s="152"/>
      <c r="AN28" s="153"/>
      <c r="AO28" s="152"/>
      <c r="AP28" s="152"/>
      <c r="AQ28" s="153"/>
      <c r="AR28" s="152"/>
      <c r="AS28" s="152"/>
      <c r="AT28" s="153"/>
      <c r="AU28" s="152"/>
      <c r="AV28" s="152"/>
      <c r="AY28" s="164"/>
      <c r="BA28" s="149"/>
      <c r="BB28" s="153"/>
      <c r="BC28" s="149" t="s">
        <v>458</v>
      </c>
      <c r="BD28" s="149"/>
      <c r="BE28" s="152">
        <v>3</v>
      </c>
      <c r="BF28" s="153"/>
      <c r="BG28" s="152"/>
      <c r="BH28" s="152"/>
      <c r="BI28" s="153"/>
      <c r="BJ28" s="152"/>
      <c r="BK28" s="152"/>
      <c r="BL28" s="153"/>
      <c r="BM28" s="152"/>
      <c r="BN28" s="152"/>
      <c r="BP28" s="252" t="s">
        <v>453</v>
      </c>
      <c r="BQ28" s="252"/>
      <c r="BR28" s="252"/>
      <c r="BS28" s="252"/>
    </row>
    <row r="29" spans="1:77" x14ac:dyDescent="0.2">
      <c r="A29" s="149"/>
      <c r="B29" s="153"/>
      <c r="C29" s="149"/>
      <c r="D29" s="149"/>
      <c r="E29" s="152"/>
      <c r="F29" s="153"/>
      <c r="G29" s="152"/>
      <c r="H29" s="152"/>
      <c r="I29" s="153"/>
      <c r="J29" s="152"/>
      <c r="K29" s="152"/>
      <c r="L29" s="153"/>
      <c r="M29" s="152"/>
      <c r="N29" s="152"/>
      <c r="R29" s="149"/>
      <c r="S29" s="153"/>
      <c r="T29" s="149"/>
      <c r="U29" s="149"/>
      <c r="V29" s="152"/>
      <c r="W29" s="153"/>
      <c r="X29" s="152"/>
      <c r="Y29" s="152"/>
      <c r="Z29" s="153"/>
      <c r="AA29" s="152"/>
      <c r="AB29" s="152"/>
      <c r="AC29" s="153"/>
      <c r="AD29" s="152"/>
      <c r="AE29" s="152"/>
      <c r="AI29" s="149"/>
      <c r="AJ29" s="153"/>
      <c r="AK29" s="149"/>
      <c r="AL29" s="149"/>
      <c r="AM29" s="152"/>
      <c r="AN29" s="153"/>
      <c r="AO29" s="152"/>
      <c r="AP29" s="152"/>
      <c r="AQ29" s="153"/>
      <c r="AR29" s="152"/>
      <c r="AS29" s="152"/>
      <c r="AT29" s="153"/>
      <c r="AU29" s="152"/>
      <c r="AV29" s="152"/>
      <c r="AY29" s="164"/>
      <c r="BA29" s="149"/>
      <c r="BB29" s="153"/>
      <c r="BC29" s="149"/>
      <c r="BD29" s="149"/>
      <c r="BE29" s="152"/>
      <c r="BF29" s="153"/>
      <c r="BG29" s="152"/>
      <c r="BH29" s="152"/>
      <c r="BI29" s="153"/>
      <c r="BJ29" s="152"/>
      <c r="BK29" s="152"/>
      <c r="BL29" s="153"/>
      <c r="BM29" s="152"/>
      <c r="BN29" s="152"/>
      <c r="BP29" s="220"/>
      <c r="BQ29" s="220"/>
      <c r="BR29" s="223" t="s">
        <v>337</v>
      </c>
      <c r="BS29" s="223" t="s">
        <v>452</v>
      </c>
    </row>
    <row r="30" spans="1:77" x14ac:dyDescent="0.2">
      <c r="A30" s="149"/>
      <c r="B30" s="153"/>
      <c r="C30" s="149"/>
      <c r="D30" s="149"/>
      <c r="E30" s="152"/>
      <c r="F30" s="153"/>
      <c r="G30" s="152"/>
      <c r="H30" s="152"/>
      <c r="I30" s="153"/>
      <c r="J30" s="152"/>
      <c r="K30" s="152"/>
      <c r="L30" s="153"/>
      <c r="M30" s="152"/>
      <c r="N30" s="152"/>
      <c r="R30" s="149"/>
      <c r="S30" s="153"/>
      <c r="T30" s="149"/>
      <c r="U30" s="149"/>
      <c r="V30" s="152"/>
      <c r="W30" s="153"/>
      <c r="X30" s="152"/>
      <c r="Y30" s="152"/>
      <c r="Z30" s="153"/>
      <c r="AA30" s="152"/>
      <c r="AB30" s="152"/>
      <c r="AC30" s="153"/>
      <c r="AD30" s="152"/>
      <c r="AE30" s="152"/>
      <c r="AI30" s="149"/>
      <c r="AJ30" s="153"/>
      <c r="AK30" s="149"/>
      <c r="AL30" s="149"/>
      <c r="AM30" s="152"/>
      <c r="AN30" s="153"/>
      <c r="AO30" s="152"/>
      <c r="AP30" s="152"/>
      <c r="AQ30" s="153"/>
      <c r="AR30" s="152"/>
      <c r="AS30" s="152"/>
      <c r="AT30" s="153"/>
      <c r="AU30" s="152"/>
      <c r="AV30" s="152"/>
      <c r="AY30" s="164"/>
      <c r="BA30" s="149"/>
      <c r="BB30" s="153"/>
      <c r="BC30" s="149"/>
      <c r="BD30" s="149"/>
      <c r="BE30" s="152"/>
      <c r="BF30" s="153"/>
      <c r="BG30" s="152"/>
      <c r="BH30" s="152"/>
      <c r="BI30" s="153"/>
      <c r="BJ30" s="152"/>
      <c r="BK30" s="152"/>
      <c r="BL30" s="153"/>
      <c r="BM30" s="152"/>
      <c r="BN30" s="152"/>
      <c r="BP30" s="224" t="s">
        <v>455</v>
      </c>
      <c r="BQ30" s="222"/>
      <c r="BR30" s="221"/>
      <c r="BS30" s="221"/>
    </row>
    <row r="31" spans="1:77" x14ac:dyDescent="0.2">
      <c r="A31" s="149"/>
      <c r="B31" s="153"/>
      <c r="C31" s="149"/>
      <c r="D31" s="149"/>
      <c r="E31" s="152"/>
      <c r="F31" s="153"/>
      <c r="G31" s="152"/>
      <c r="H31" s="152"/>
      <c r="I31" s="153"/>
      <c r="J31" s="152"/>
      <c r="K31" s="152"/>
      <c r="L31" s="153"/>
      <c r="M31" s="152"/>
      <c r="N31" s="152"/>
      <c r="R31" s="149"/>
      <c r="S31" s="153"/>
      <c r="T31" s="149"/>
      <c r="U31" s="149"/>
      <c r="V31" s="152"/>
      <c r="W31" s="153"/>
      <c r="X31" s="152"/>
      <c r="Y31" s="152"/>
      <c r="Z31" s="153"/>
      <c r="AA31" s="152"/>
      <c r="AB31" s="152"/>
      <c r="AC31" s="153"/>
      <c r="AD31" s="152"/>
      <c r="AE31" s="152"/>
      <c r="AI31" s="149"/>
      <c r="AJ31" s="153"/>
      <c r="AK31" s="149"/>
      <c r="AL31" s="149"/>
      <c r="AM31" s="152"/>
      <c r="AN31" s="153"/>
      <c r="AO31" s="152"/>
      <c r="AP31" s="152"/>
      <c r="AQ31" s="153"/>
      <c r="AR31" s="152"/>
      <c r="AS31" s="152"/>
      <c r="AT31" s="153"/>
      <c r="AU31" s="152"/>
      <c r="AV31" s="152"/>
      <c r="AY31" s="164"/>
      <c r="BA31" s="149"/>
      <c r="BB31" s="153"/>
      <c r="BC31" s="149"/>
      <c r="BD31" s="149"/>
      <c r="BE31" s="152"/>
      <c r="BF31" s="153"/>
      <c r="BG31" s="152"/>
      <c r="BH31" s="152"/>
      <c r="BI31" s="153"/>
      <c r="BJ31" s="152"/>
      <c r="BK31" s="152"/>
      <c r="BL31" s="153"/>
      <c r="BM31" s="152"/>
      <c r="BN31" s="152"/>
      <c r="BP31" s="224" t="s">
        <v>456</v>
      </c>
      <c r="BQ31" s="222"/>
      <c r="BR31" s="221"/>
      <c r="BS31" s="221"/>
    </row>
    <row r="32" spans="1:77" x14ac:dyDescent="0.2">
      <c r="A32" s="149"/>
      <c r="B32" s="153"/>
      <c r="C32" s="149"/>
      <c r="D32" s="149"/>
      <c r="E32" s="152"/>
      <c r="F32" s="153"/>
      <c r="G32" s="152"/>
      <c r="H32" s="152"/>
      <c r="I32" s="153"/>
      <c r="J32" s="152"/>
      <c r="K32" s="152"/>
      <c r="L32" s="153"/>
      <c r="M32" s="152"/>
      <c r="N32" s="152"/>
      <c r="R32" s="149"/>
      <c r="S32" s="153"/>
      <c r="T32" s="149"/>
      <c r="U32" s="149"/>
      <c r="V32" s="152"/>
      <c r="W32" s="153"/>
      <c r="X32" s="152"/>
      <c r="Y32" s="152"/>
      <c r="Z32" s="153"/>
      <c r="AA32" s="152"/>
      <c r="AB32" s="152"/>
      <c r="AC32" s="153"/>
      <c r="AD32" s="152"/>
      <c r="AE32" s="152"/>
      <c r="AI32" s="149"/>
      <c r="AJ32" s="153"/>
      <c r="AK32" s="149"/>
      <c r="AL32" s="149"/>
      <c r="AM32" s="152"/>
      <c r="AN32" s="153"/>
      <c r="AO32" s="152"/>
      <c r="AP32" s="152"/>
      <c r="AQ32" s="153"/>
      <c r="AR32" s="152"/>
      <c r="AS32" s="152"/>
      <c r="AT32" s="153"/>
      <c r="AU32" s="152"/>
      <c r="AV32" s="152"/>
      <c r="AY32" s="164"/>
      <c r="BA32" s="149"/>
      <c r="BB32" s="153"/>
      <c r="BC32" s="149"/>
      <c r="BD32" s="149"/>
      <c r="BE32" s="152"/>
      <c r="BF32" s="153"/>
      <c r="BG32" s="152"/>
      <c r="BH32" s="152"/>
      <c r="BI32" s="153"/>
      <c r="BJ32" s="152"/>
      <c r="BK32" s="152"/>
      <c r="BL32" s="153"/>
      <c r="BM32" s="152"/>
      <c r="BN32" s="152"/>
      <c r="BP32" s="224" t="s">
        <v>457</v>
      </c>
      <c r="BQ32" s="222"/>
      <c r="BR32" s="221"/>
      <c r="BS32" s="221"/>
    </row>
    <row r="33" spans="1:71" x14ac:dyDescent="0.2">
      <c r="A33" s="149"/>
      <c r="B33" s="153"/>
      <c r="C33" s="149"/>
      <c r="D33" s="149"/>
      <c r="E33" s="152"/>
      <c r="F33" s="153"/>
      <c r="G33" s="152"/>
      <c r="H33" s="152"/>
      <c r="I33" s="153"/>
      <c r="J33" s="152"/>
      <c r="K33" s="152"/>
      <c r="L33" s="153"/>
      <c r="M33" s="152"/>
      <c r="N33" s="152"/>
      <c r="R33" s="149"/>
      <c r="S33" s="153"/>
      <c r="T33" s="149"/>
      <c r="U33" s="149"/>
      <c r="V33" s="152"/>
      <c r="W33" s="153"/>
      <c r="X33" s="152"/>
      <c r="Y33" s="152"/>
      <c r="Z33" s="153"/>
      <c r="AA33" s="152"/>
      <c r="AB33" s="152"/>
      <c r="AC33" s="153"/>
      <c r="AD33" s="152"/>
      <c r="AE33" s="152"/>
      <c r="AI33" s="149"/>
      <c r="AJ33" s="153"/>
      <c r="AK33" s="149"/>
      <c r="AL33" s="149"/>
      <c r="AM33" s="152"/>
      <c r="AN33" s="153"/>
      <c r="AO33" s="152"/>
      <c r="AP33" s="152"/>
      <c r="AQ33" s="153"/>
      <c r="AR33" s="152"/>
      <c r="AS33" s="152"/>
      <c r="AT33" s="153"/>
      <c r="AU33" s="152"/>
      <c r="AV33" s="152"/>
      <c r="AY33" s="164"/>
      <c r="BA33" s="149"/>
      <c r="BB33" s="153"/>
      <c r="BC33" s="149"/>
      <c r="BD33" s="149"/>
      <c r="BE33" s="152"/>
      <c r="BF33" s="153"/>
      <c r="BG33" s="152"/>
      <c r="BH33" s="152"/>
      <c r="BI33" s="153"/>
      <c r="BJ33" s="152"/>
      <c r="BK33" s="152"/>
      <c r="BL33" s="153"/>
      <c r="BM33" s="152"/>
      <c r="BN33" s="152"/>
      <c r="BP33" s="224" t="s">
        <v>458</v>
      </c>
      <c r="BQ33" s="222"/>
      <c r="BR33" s="221">
        <v>0.5</v>
      </c>
      <c r="BS33" s="221">
        <f>BV13*BW13*BR33</f>
        <v>112.5</v>
      </c>
    </row>
    <row r="34" spans="1:71" x14ac:dyDescent="0.2">
      <c r="A34" s="149"/>
      <c r="B34" s="153"/>
      <c r="C34" s="149"/>
      <c r="D34" s="149"/>
      <c r="E34" s="152"/>
      <c r="F34" s="153"/>
      <c r="G34" s="152"/>
      <c r="H34" s="152"/>
      <c r="I34" s="153"/>
      <c r="J34" s="152"/>
      <c r="K34" s="152"/>
      <c r="L34" s="153"/>
      <c r="M34" s="152"/>
      <c r="N34" s="152"/>
      <c r="R34" s="149"/>
      <c r="S34" s="153"/>
      <c r="T34" s="149"/>
      <c r="U34" s="149"/>
      <c r="V34" s="152"/>
      <c r="W34" s="153"/>
      <c r="X34" s="152"/>
      <c r="Y34" s="152"/>
      <c r="Z34" s="153"/>
      <c r="AA34" s="152"/>
      <c r="AB34" s="152"/>
      <c r="AC34" s="153"/>
      <c r="AD34" s="152"/>
      <c r="AE34" s="152"/>
      <c r="AI34" s="149"/>
      <c r="AJ34" s="153"/>
      <c r="AK34" s="149"/>
      <c r="AL34" s="149"/>
      <c r="AM34" s="152"/>
      <c r="AN34" s="153"/>
      <c r="AO34" s="152"/>
      <c r="AP34" s="152"/>
      <c r="AQ34" s="153"/>
      <c r="AR34" s="152"/>
      <c r="AS34" s="152"/>
      <c r="AT34" s="153"/>
      <c r="AU34" s="152"/>
      <c r="AV34" s="152"/>
      <c r="AY34" s="164"/>
      <c r="BA34" s="149"/>
      <c r="BB34" s="153"/>
      <c r="BC34" s="149"/>
      <c r="BD34" s="149"/>
      <c r="BE34" s="152"/>
      <c r="BF34" s="153"/>
      <c r="BG34" s="152"/>
      <c r="BH34" s="152"/>
      <c r="BI34" s="153"/>
      <c r="BJ34" s="152"/>
      <c r="BK34" s="152"/>
      <c r="BL34" s="153"/>
      <c r="BM34" s="152"/>
      <c r="BN34" s="152"/>
      <c r="BP34" s="224" t="s">
        <v>454</v>
      </c>
      <c r="BQ34" s="222"/>
      <c r="BR34" s="221"/>
      <c r="BS34" s="221"/>
    </row>
    <row r="35" spans="1:71" x14ac:dyDescent="0.2">
      <c r="A35" s="149"/>
      <c r="B35" s="153"/>
      <c r="C35" s="149"/>
      <c r="D35" s="149"/>
      <c r="E35" s="152"/>
      <c r="F35" s="153"/>
      <c r="G35" s="152"/>
      <c r="H35" s="152"/>
      <c r="I35" s="153"/>
      <c r="J35" s="152"/>
      <c r="K35" s="152"/>
      <c r="L35" s="153"/>
      <c r="M35" s="152"/>
      <c r="N35" s="152"/>
      <c r="R35" s="149"/>
      <c r="S35" s="153"/>
      <c r="T35" s="149"/>
      <c r="U35" s="149"/>
      <c r="V35" s="152"/>
      <c r="W35" s="153"/>
      <c r="X35" s="152"/>
      <c r="Y35" s="152"/>
      <c r="Z35" s="153"/>
      <c r="AA35" s="152"/>
      <c r="AB35" s="152"/>
      <c r="AC35" s="153"/>
      <c r="AD35" s="152"/>
      <c r="AE35" s="152"/>
      <c r="AI35" s="149"/>
      <c r="AJ35" s="153"/>
      <c r="AK35" s="149"/>
      <c r="AL35" s="149"/>
      <c r="AM35" s="152"/>
      <c r="AN35" s="153"/>
      <c r="AO35" s="152"/>
      <c r="AP35" s="152"/>
      <c r="AQ35" s="153"/>
      <c r="AR35" s="152"/>
      <c r="AS35" s="152"/>
      <c r="AT35" s="153"/>
      <c r="AU35" s="152"/>
      <c r="AV35" s="152"/>
      <c r="AY35" s="164"/>
      <c r="BA35" s="149"/>
      <c r="BB35" s="153"/>
      <c r="BC35" s="149"/>
      <c r="BD35" s="149"/>
      <c r="BE35" s="152"/>
      <c r="BF35" s="153"/>
      <c r="BG35" s="152"/>
      <c r="BH35" s="152"/>
      <c r="BI35" s="153"/>
      <c r="BJ35" s="152"/>
      <c r="BK35" s="152"/>
      <c r="BL35" s="153"/>
      <c r="BM35" s="152"/>
      <c r="BN35" s="152"/>
      <c r="BP35" s="222"/>
      <c r="BQ35" s="222"/>
      <c r="BR35" s="221"/>
      <c r="BS35" s="221"/>
    </row>
    <row r="36" spans="1:71" x14ac:dyDescent="0.2">
      <c r="A36" s="149"/>
      <c r="B36" s="153"/>
      <c r="C36" s="149"/>
      <c r="D36" s="149"/>
      <c r="E36" s="152"/>
      <c r="F36" s="153"/>
      <c r="G36" s="152"/>
      <c r="H36" s="152"/>
      <c r="I36" s="153"/>
      <c r="J36" s="152"/>
      <c r="K36" s="152"/>
      <c r="L36" s="153"/>
      <c r="M36" s="152"/>
      <c r="N36" s="152"/>
      <c r="R36" s="149"/>
      <c r="S36" s="153"/>
      <c r="T36" s="149"/>
      <c r="U36" s="149"/>
      <c r="V36" s="152"/>
      <c r="W36" s="153"/>
      <c r="X36" s="152"/>
      <c r="Y36" s="152"/>
      <c r="Z36" s="153"/>
      <c r="AA36" s="152"/>
      <c r="AB36" s="152"/>
      <c r="AC36" s="153"/>
      <c r="AD36" s="152"/>
      <c r="AE36" s="152"/>
      <c r="AI36" s="149"/>
      <c r="AJ36" s="153"/>
      <c r="AK36" s="149"/>
      <c r="AL36" s="149"/>
      <c r="AM36" s="152"/>
      <c r="AN36" s="153"/>
      <c r="AO36" s="152"/>
      <c r="AP36" s="152"/>
      <c r="AQ36" s="153"/>
      <c r="AR36" s="152"/>
      <c r="AS36" s="152"/>
      <c r="AT36" s="153"/>
      <c r="AU36" s="152"/>
      <c r="AV36" s="152"/>
      <c r="AY36" s="164"/>
      <c r="BA36" s="149"/>
      <c r="BB36" s="153"/>
      <c r="BC36" s="149"/>
      <c r="BD36" s="149"/>
      <c r="BE36" s="152"/>
      <c r="BF36" s="153"/>
      <c r="BG36" s="152"/>
      <c r="BH36" s="152"/>
      <c r="BI36" s="153"/>
      <c r="BJ36" s="152"/>
      <c r="BK36" s="152"/>
      <c r="BL36" s="153"/>
      <c r="BM36" s="152"/>
      <c r="BN36" s="152"/>
      <c r="BP36" s="222"/>
      <c r="BQ36" s="222"/>
      <c r="BR36" s="221"/>
      <c r="BS36" s="221"/>
    </row>
    <row r="37" spans="1:71" x14ac:dyDescent="0.2">
      <c r="A37" s="149"/>
      <c r="B37" s="153"/>
      <c r="C37" s="149"/>
      <c r="D37" s="149"/>
      <c r="E37" s="152"/>
      <c r="F37" s="153"/>
      <c r="G37" s="152"/>
      <c r="H37" s="152"/>
      <c r="I37" s="153"/>
      <c r="J37" s="152"/>
      <c r="K37" s="152"/>
      <c r="L37" s="153"/>
      <c r="M37" s="152"/>
      <c r="N37" s="152"/>
      <c r="R37" s="149"/>
      <c r="S37" s="153"/>
      <c r="T37" s="149"/>
      <c r="U37" s="149"/>
      <c r="V37" s="152"/>
      <c r="W37" s="153"/>
      <c r="X37" s="152"/>
      <c r="Y37" s="152"/>
      <c r="Z37" s="153"/>
      <c r="AA37" s="152"/>
      <c r="AB37" s="152"/>
      <c r="AC37" s="153"/>
      <c r="AD37" s="152"/>
      <c r="AE37" s="152"/>
      <c r="AI37" s="149"/>
      <c r="AJ37" s="153"/>
      <c r="AK37" s="149"/>
      <c r="AL37" s="149"/>
      <c r="AM37" s="152"/>
      <c r="AN37" s="153"/>
      <c r="AO37" s="152"/>
      <c r="AP37" s="152"/>
      <c r="AQ37" s="153"/>
      <c r="AR37" s="152"/>
      <c r="AS37" s="152"/>
      <c r="AT37" s="153"/>
      <c r="AU37" s="152"/>
      <c r="AV37" s="152"/>
      <c r="AY37" s="164"/>
      <c r="BA37" s="149"/>
      <c r="BB37" s="153"/>
      <c r="BC37" s="149"/>
      <c r="BD37" s="149"/>
      <c r="BE37" s="152"/>
      <c r="BF37" s="153"/>
      <c r="BG37" s="152"/>
      <c r="BH37" s="152"/>
      <c r="BI37" s="153"/>
      <c r="BJ37" s="152"/>
      <c r="BK37" s="152"/>
      <c r="BL37" s="153"/>
      <c r="BM37" s="152"/>
      <c r="BN37" s="152"/>
    </row>
    <row r="38" spans="1:71" x14ac:dyDescent="0.2">
      <c r="A38" s="149"/>
      <c r="B38" s="153"/>
      <c r="C38" s="149"/>
      <c r="D38" s="149"/>
      <c r="E38" s="152"/>
      <c r="F38" s="153"/>
      <c r="G38" s="152"/>
      <c r="H38" s="152"/>
      <c r="I38" s="153"/>
      <c r="J38" s="152"/>
      <c r="K38" s="152"/>
      <c r="L38" s="153"/>
      <c r="M38" s="152"/>
      <c r="N38" s="152"/>
      <c r="R38" s="149"/>
      <c r="S38" s="153"/>
      <c r="T38" s="149"/>
      <c r="U38" s="149"/>
      <c r="V38" s="152"/>
      <c r="W38" s="153"/>
      <c r="X38" s="152"/>
      <c r="Y38" s="152"/>
      <c r="Z38" s="153"/>
      <c r="AA38" s="152"/>
      <c r="AB38" s="152"/>
      <c r="AC38" s="153"/>
      <c r="AD38" s="152"/>
      <c r="AE38" s="152"/>
      <c r="AI38" s="149"/>
      <c r="AJ38" s="153"/>
      <c r="AK38" s="149"/>
      <c r="AL38" s="149"/>
      <c r="AM38" s="152"/>
      <c r="AN38" s="153"/>
      <c r="AO38" s="152"/>
      <c r="AP38" s="152"/>
      <c r="AQ38" s="153"/>
      <c r="AR38" s="152"/>
      <c r="AS38" s="152"/>
      <c r="AT38" s="153"/>
      <c r="AU38" s="152"/>
      <c r="AV38" s="152"/>
      <c r="AY38" s="164"/>
      <c r="BA38" s="149"/>
      <c r="BB38" s="153"/>
      <c r="BC38" s="149"/>
      <c r="BD38" s="149"/>
      <c r="BE38" s="152"/>
      <c r="BF38" s="153"/>
      <c r="BG38" s="152"/>
      <c r="BH38" s="152"/>
      <c r="BI38" s="153"/>
      <c r="BJ38" s="152"/>
      <c r="BK38" s="152"/>
      <c r="BL38" s="153"/>
      <c r="BM38" s="152"/>
      <c r="BN38" s="152"/>
    </row>
    <row r="39" spans="1:71" x14ac:dyDescent="0.2">
      <c r="A39" s="149"/>
      <c r="B39" s="153"/>
      <c r="C39" s="149"/>
      <c r="D39" s="149"/>
      <c r="E39" s="152"/>
      <c r="F39" s="153"/>
      <c r="G39" s="152"/>
      <c r="H39" s="152"/>
      <c r="I39" s="153"/>
      <c r="J39" s="152"/>
      <c r="K39" s="152"/>
      <c r="L39" s="153"/>
      <c r="M39" s="152"/>
      <c r="N39" s="152"/>
      <c r="R39" s="149"/>
      <c r="S39" s="153"/>
      <c r="T39" s="149"/>
      <c r="U39" s="149"/>
      <c r="V39" s="152"/>
      <c r="W39" s="153"/>
      <c r="X39" s="152"/>
      <c r="Y39" s="152"/>
      <c r="Z39" s="153"/>
      <c r="AA39" s="152"/>
      <c r="AB39" s="152"/>
      <c r="AC39" s="153"/>
      <c r="AD39" s="152"/>
      <c r="AE39" s="152"/>
      <c r="AI39" s="149"/>
      <c r="AJ39" s="153"/>
      <c r="AK39" s="149"/>
      <c r="AL39" s="149"/>
      <c r="AM39" s="152"/>
      <c r="AN39" s="153"/>
      <c r="AO39" s="152"/>
      <c r="AP39" s="152"/>
      <c r="AQ39" s="153"/>
      <c r="AR39" s="152"/>
      <c r="AS39" s="152"/>
      <c r="AT39" s="153"/>
      <c r="AU39" s="152"/>
      <c r="AV39" s="152"/>
      <c r="AY39" s="164"/>
      <c r="BA39" s="149"/>
      <c r="BB39" s="153"/>
      <c r="BC39" s="149"/>
      <c r="BD39" s="149"/>
      <c r="BE39" s="152"/>
      <c r="BF39" s="153"/>
      <c r="BG39" s="152"/>
      <c r="BH39" s="152"/>
      <c r="BI39" s="153"/>
      <c r="BJ39" s="152"/>
      <c r="BK39" s="152"/>
      <c r="BL39" s="153"/>
      <c r="BM39" s="152"/>
      <c r="BN39" s="152"/>
    </row>
    <row r="40" spans="1:71" x14ac:dyDescent="0.2">
      <c r="A40" s="149"/>
      <c r="B40" s="153"/>
      <c r="C40" s="149"/>
      <c r="D40" s="149"/>
      <c r="E40" s="152"/>
      <c r="F40" s="153"/>
      <c r="G40" s="152"/>
      <c r="H40" s="152"/>
      <c r="I40" s="153"/>
      <c r="J40" s="152"/>
      <c r="K40" s="152"/>
      <c r="L40" s="153"/>
      <c r="M40" s="152"/>
      <c r="N40" s="152"/>
      <c r="R40" s="149"/>
      <c r="S40" s="153"/>
      <c r="T40" s="149"/>
      <c r="U40" s="149"/>
      <c r="V40" s="152"/>
      <c r="W40" s="153"/>
      <c r="X40" s="152"/>
      <c r="Y40" s="152"/>
      <c r="Z40" s="153"/>
      <c r="AA40" s="152"/>
      <c r="AB40" s="152"/>
      <c r="AC40" s="153"/>
      <c r="AD40" s="152"/>
      <c r="AE40" s="152"/>
      <c r="AI40" s="149"/>
      <c r="AJ40" s="153"/>
      <c r="AK40" s="149"/>
      <c r="AL40" s="149"/>
      <c r="AM40" s="152"/>
      <c r="AN40" s="153"/>
      <c r="AO40" s="152"/>
      <c r="AP40" s="152"/>
      <c r="AQ40" s="153"/>
      <c r="AR40" s="152"/>
      <c r="AS40" s="152"/>
      <c r="AT40" s="153"/>
      <c r="AU40" s="152"/>
      <c r="AV40" s="152"/>
      <c r="AY40" s="164"/>
    </row>
    <row r="41" spans="1:71" x14ac:dyDescent="0.2">
      <c r="A41" s="149"/>
      <c r="B41" s="153"/>
      <c r="C41" s="149"/>
      <c r="D41" s="149"/>
      <c r="E41" s="152"/>
      <c r="F41" s="153"/>
      <c r="G41" s="152"/>
      <c r="H41" s="152"/>
      <c r="I41" s="153"/>
      <c r="J41" s="152"/>
      <c r="K41" s="152"/>
      <c r="L41" s="153"/>
      <c r="M41" s="152"/>
      <c r="N41" s="152"/>
      <c r="R41" s="149"/>
      <c r="S41" s="153"/>
      <c r="T41" s="149"/>
      <c r="U41" s="149"/>
      <c r="V41" s="152"/>
      <c r="W41" s="153"/>
      <c r="X41" s="152"/>
      <c r="Y41" s="152"/>
      <c r="Z41" s="153"/>
      <c r="AA41" s="152"/>
      <c r="AB41" s="152"/>
      <c r="AC41" s="153"/>
      <c r="AD41" s="152"/>
      <c r="AE41" s="152"/>
      <c r="AI41" s="149"/>
      <c r="AJ41" s="153"/>
      <c r="AK41" s="149"/>
      <c r="AL41" s="149"/>
      <c r="AM41" s="152"/>
      <c r="AN41" s="153"/>
      <c r="AO41" s="152"/>
      <c r="AP41" s="152"/>
      <c r="AQ41" s="153"/>
      <c r="AR41" s="152"/>
      <c r="AS41" s="152"/>
      <c r="AT41" s="153"/>
      <c r="AU41" s="152"/>
      <c r="AV41" s="152"/>
      <c r="AY41" s="164"/>
    </row>
    <row r="42" spans="1:71" x14ac:dyDescent="0.2">
      <c r="A42" s="149"/>
      <c r="B42" s="153"/>
      <c r="C42" s="149"/>
      <c r="D42" s="149"/>
      <c r="E42" s="152"/>
      <c r="F42" s="153"/>
      <c r="G42" s="152"/>
      <c r="H42" s="152"/>
      <c r="I42" s="153"/>
      <c r="J42" s="152"/>
      <c r="K42" s="152"/>
      <c r="L42" s="153"/>
      <c r="M42" s="152"/>
      <c r="N42" s="152"/>
      <c r="R42" s="149"/>
      <c r="S42" s="153"/>
      <c r="T42" s="149"/>
      <c r="U42" s="149"/>
      <c r="V42" s="152"/>
      <c r="W42" s="153"/>
      <c r="X42" s="152"/>
      <c r="Y42" s="152"/>
      <c r="Z42" s="153"/>
      <c r="AA42" s="152"/>
      <c r="AB42" s="152"/>
      <c r="AC42" s="153"/>
      <c r="AD42" s="152"/>
      <c r="AE42" s="152"/>
      <c r="AI42" s="149"/>
      <c r="AJ42" s="153"/>
      <c r="AK42" s="149"/>
      <c r="AL42" s="149"/>
      <c r="AM42" s="152"/>
      <c r="AN42" s="153"/>
      <c r="AO42" s="152"/>
      <c r="AP42" s="152"/>
      <c r="AQ42" s="153"/>
      <c r="AR42" s="152"/>
      <c r="AS42" s="152"/>
      <c r="AT42" s="153"/>
      <c r="AU42" s="152"/>
      <c r="AV42" s="152"/>
      <c r="AY42" s="164"/>
    </row>
    <row r="43" spans="1:71" x14ac:dyDescent="0.2">
      <c r="A43" s="149"/>
      <c r="B43" s="153"/>
      <c r="C43" s="149"/>
      <c r="D43" s="149"/>
      <c r="E43" s="152"/>
      <c r="F43" s="153"/>
      <c r="G43" s="152"/>
      <c r="H43" s="152"/>
      <c r="I43" s="153"/>
      <c r="J43" s="152"/>
      <c r="K43" s="152"/>
      <c r="L43" s="153"/>
      <c r="M43" s="152"/>
      <c r="N43" s="152"/>
      <c r="R43" s="149"/>
      <c r="S43" s="153"/>
      <c r="T43" s="149"/>
      <c r="U43" s="149"/>
      <c r="V43" s="152"/>
      <c r="W43" s="153"/>
      <c r="X43" s="152"/>
      <c r="Y43" s="152"/>
      <c r="Z43" s="153"/>
      <c r="AA43" s="152"/>
      <c r="AB43" s="152"/>
      <c r="AC43" s="153"/>
      <c r="AD43" s="152"/>
      <c r="AE43" s="152"/>
      <c r="AI43" s="149"/>
      <c r="AJ43" s="153"/>
      <c r="AK43" s="149"/>
      <c r="AL43" s="149"/>
      <c r="AM43" s="152"/>
      <c r="AN43" s="153"/>
      <c r="AO43" s="152"/>
      <c r="AP43" s="152"/>
      <c r="AQ43" s="153"/>
      <c r="AR43" s="152"/>
      <c r="AS43" s="152"/>
      <c r="AT43" s="153"/>
      <c r="AU43" s="152"/>
      <c r="AV43" s="152"/>
      <c r="AY43" s="164"/>
    </row>
    <row r="44" spans="1:71" x14ac:dyDescent="0.2">
      <c r="A44" s="149"/>
      <c r="B44" s="153"/>
      <c r="C44" s="149"/>
      <c r="D44" s="149"/>
      <c r="E44" s="152"/>
      <c r="F44" s="153"/>
      <c r="G44" s="152"/>
      <c r="H44" s="152"/>
      <c r="I44" s="153"/>
      <c r="J44" s="152"/>
      <c r="K44" s="152"/>
      <c r="L44" s="153"/>
      <c r="M44" s="152"/>
      <c r="N44" s="152"/>
      <c r="R44" s="149"/>
      <c r="S44" s="153"/>
      <c r="T44" s="149"/>
      <c r="U44" s="149"/>
      <c r="V44" s="152"/>
      <c r="W44" s="153"/>
      <c r="X44" s="152"/>
      <c r="Y44" s="152"/>
      <c r="Z44" s="153"/>
      <c r="AA44" s="152"/>
      <c r="AB44" s="152"/>
      <c r="AC44" s="153"/>
      <c r="AD44" s="152"/>
      <c r="AE44" s="152"/>
      <c r="AI44" s="149"/>
      <c r="AJ44" s="153"/>
      <c r="AK44" s="149"/>
      <c r="AL44" s="149"/>
      <c r="AM44" s="152"/>
      <c r="AN44" s="153"/>
      <c r="AO44" s="152"/>
      <c r="AP44" s="152"/>
      <c r="AQ44" s="153"/>
      <c r="AR44" s="152"/>
      <c r="AS44" s="152"/>
      <c r="AT44" s="153"/>
      <c r="AU44" s="152"/>
      <c r="AV44" s="152"/>
      <c r="AY44" s="164"/>
    </row>
    <row r="45" spans="1:71" x14ac:dyDescent="0.2">
      <c r="A45" s="149"/>
      <c r="B45" s="153"/>
      <c r="C45" s="149"/>
      <c r="D45" s="149"/>
      <c r="E45" s="152"/>
      <c r="F45" s="153"/>
      <c r="G45" s="152"/>
      <c r="H45" s="152"/>
      <c r="I45" s="153"/>
      <c r="J45" s="152"/>
      <c r="K45" s="152"/>
      <c r="L45" s="153"/>
      <c r="M45" s="152"/>
      <c r="N45" s="152"/>
      <c r="R45" s="149"/>
      <c r="S45" s="153"/>
      <c r="T45" s="149"/>
      <c r="U45" s="149"/>
      <c r="V45" s="152"/>
      <c r="W45" s="153"/>
      <c r="X45" s="152"/>
      <c r="Y45" s="152"/>
      <c r="Z45" s="153"/>
      <c r="AA45" s="152"/>
      <c r="AB45" s="152"/>
      <c r="AC45" s="153"/>
      <c r="AD45" s="152"/>
      <c r="AE45" s="152"/>
      <c r="AI45" s="149"/>
      <c r="AJ45" s="153"/>
      <c r="AK45" s="149"/>
      <c r="AL45" s="149"/>
      <c r="AM45" s="152"/>
      <c r="AN45" s="153"/>
      <c r="AO45" s="152"/>
      <c r="AP45" s="152"/>
      <c r="AQ45" s="153"/>
      <c r="AR45" s="152"/>
      <c r="AS45" s="152"/>
      <c r="AT45" s="153"/>
      <c r="AU45" s="152"/>
      <c r="AV45" s="152"/>
      <c r="AY45" s="164"/>
    </row>
    <row r="46" spans="1:71" x14ac:dyDescent="0.2">
      <c r="A46" s="149"/>
      <c r="B46" s="153"/>
      <c r="C46" s="149"/>
      <c r="D46" s="149"/>
      <c r="E46" s="152"/>
      <c r="F46" s="153"/>
      <c r="G46" s="152"/>
      <c r="H46" s="152"/>
      <c r="I46" s="153"/>
      <c r="J46" s="152"/>
      <c r="K46" s="152"/>
      <c r="L46" s="153"/>
      <c r="M46" s="152"/>
      <c r="N46" s="152"/>
      <c r="R46" s="149"/>
      <c r="S46" s="153"/>
      <c r="T46" s="149"/>
      <c r="U46" s="149"/>
      <c r="V46" s="152"/>
      <c r="W46" s="153"/>
      <c r="X46" s="152"/>
      <c r="Y46" s="152"/>
      <c r="Z46" s="153"/>
      <c r="AA46" s="152"/>
      <c r="AB46" s="152"/>
      <c r="AC46" s="153"/>
      <c r="AD46" s="152"/>
      <c r="AE46" s="152"/>
      <c r="AI46" s="149"/>
      <c r="AJ46" s="153"/>
      <c r="AK46" s="149"/>
      <c r="AL46" s="149"/>
      <c r="AM46" s="152"/>
      <c r="AN46" s="153"/>
      <c r="AO46" s="152"/>
      <c r="AP46" s="152"/>
      <c r="AQ46" s="153"/>
      <c r="AR46" s="152"/>
      <c r="AS46" s="152"/>
      <c r="AT46" s="153"/>
      <c r="AU46" s="152"/>
      <c r="AV46" s="152"/>
      <c r="AY46" s="164"/>
    </row>
    <row r="47" spans="1:71" x14ac:dyDescent="0.2">
      <c r="A47" s="149"/>
      <c r="B47" s="153"/>
      <c r="C47" s="149"/>
      <c r="D47" s="149"/>
      <c r="E47" s="152"/>
      <c r="F47" s="153"/>
      <c r="G47" s="152"/>
      <c r="H47" s="152"/>
      <c r="I47" s="153"/>
      <c r="J47" s="152"/>
      <c r="K47" s="152"/>
      <c r="L47" s="153"/>
      <c r="M47" s="152"/>
      <c r="N47" s="152"/>
      <c r="R47" s="149"/>
      <c r="S47" s="153"/>
      <c r="T47" s="149"/>
      <c r="U47" s="149"/>
      <c r="V47" s="152"/>
      <c r="W47" s="153"/>
      <c r="X47" s="152"/>
      <c r="Y47" s="152"/>
      <c r="Z47" s="153"/>
      <c r="AA47" s="152"/>
      <c r="AB47" s="152"/>
      <c r="AC47" s="153"/>
      <c r="AD47" s="152"/>
      <c r="AE47" s="152"/>
      <c r="AI47" s="149"/>
      <c r="AJ47" s="153"/>
      <c r="AK47" s="149"/>
      <c r="AL47" s="149"/>
      <c r="AM47" s="152"/>
      <c r="AN47" s="153"/>
      <c r="AO47" s="152"/>
      <c r="AP47" s="152"/>
      <c r="AQ47" s="153"/>
      <c r="AR47" s="152"/>
      <c r="AS47" s="152"/>
      <c r="AT47" s="153"/>
      <c r="AU47" s="152"/>
      <c r="AV47" s="152"/>
      <c r="AY47" s="164"/>
    </row>
    <row r="48" spans="1:71" x14ac:dyDescent="0.2">
      <c r="A48" s="149"/>
      <c r="B48" s="153"/>
      <c r="C48" s="149"/>
      <c r="D48" s="149"/>
      <c r="E48" s="152"/>
      <c r="F48" s="153"/>
      <c r="G48" s="152"/>
      <c r="H48" s="152"/>
      <c r="I48" s="153"/>
      <c r="J48" s="152"/>
      <c r="K48" s="152"/>
      <c r="L48" s="153"/>
      <c r="M48" s="152"/>
      <c r="N48" s="152"/>
      <c r="R48" s="149"/>
      <c r="S48" s="153"/>
      <c r="T48" s="149"/>
      <c r="U48" s="149"/>
      <c r="V48" s="152"/>
      <c r="W48" s="153"/>
      <c r="X48" s="152"/>
      <c r="Y48" s="152"/>
      <c r="Z48" s="153"/>
      <c r="AA48" s="152"/>
      <c r="AB48" s="152"/>
      <c r="AC48" s="153"/>
      <c r="AD48" s="152"/>
      <c r="AE48" s="152"/>
      <c r="AI48" s="149"/>
      <c r="AJ48" s="153"/>
      <c r="AK48" s="149"/>
      <c r="AL48" s="149"/>
      <c r="AM48" s="152"/>
      <c r="AN48" s="153"/>
      <c r="AO48" s="152"/>
      <c r="AP48" s="152"/>
      <c r="AQ48" s="153"/>
      <c r="AR48" s="152"/>
      <c r="AS48" s="152"/>
      <c r="AT48" s="153"/>
      <c r="AU48" s="152"/>
      <c r="AV48" s="152"/>
      <c r="AY48" s="164"/>
    </row>
    <row r="49" spans="1:51" x14ac:dyDescent="0.2">
      <c r="A49" s="149"/>
      <c r="B49" s="153"/>
      <c r="C49" s="149"/>
      <c r="D49" s="149"/>
      <c r="E49" s="152"/>
      <c r="F49" s="153"/>
      <c r="G49" s="152"/>
      <c r="H49" s="152"/>
      <c r="I49" s="153"/>
      <c r="J49" s="152"/>
      <c r="K49" s="152"/>
      <c r="L49" s="153"/>
      <c r="M49" s="152"/>
      <c r="N49" s="152"/>
      <c r="R49" s="149"/>
      <c r="S49" s="153"/>
      <c r="T49" s="149"/>
      <c r="U49" s="149"/>
      <c r="V49" s="152"/>
      <c r="W49" s="153"/>
      <c r="X49" s="152"/>
      <c r="Y49" s="152"/>
      <c r="Z49" s="153"/>
      <c r="AA49" s="152"/>
      <c r="AB49" s="152"/>
      <c r="AC49" s="153"/>
      <c r="AD49" s="152"/>
      <c r="AE49" s="152"/>
      <c r="AI49" s="149"/>
      <c r="AJ49" s="153"/>
      <c r="AK49" s="149"/>
      <c r="AL49" s="149"/>
      <c r="AM49" s="152"/>
      <c r="AN49" s="153"/>
      <c r="AO49" s="152"/>
      <c r="AP49" s="152"/>
      <c r="AQ49" s="153"/>
      <c r="AR49" s="152"/>
      <c r="AS49" s="152"/>
      <c r="AT49" s="153"/>
      <c r="AU49" s="152"/>
      <c r="AV49" s="152"/>
      <c r="AY49" s="164"/>
    </row>
  </sheetData>
  <mergeCells count="8">
    <mergeCell ref="BP28:BS28"/>
    <mergeCell ref="BP25:BS25"/>
    <mergeCell ref="AY6:AZ7"/>
    <mergeCell ref="D3:F3"/>
    <mergeCell ref="U3:W3"/>
    <mergeCell ref="AL3:AN3"/>
    <mergeCell ref="BT9:BV9"/>
    <mergeCell ref="BW9:BX9"/>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54" t="s">
        <v>344</v>
      </c>
      <c r="E3" s="255"/>
      <c r="F3" s="255"/>
      <c r="G3" s="255"/>
      <c r="H3" s="256"/>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57" t="s">
        <v>346</v>
      </c>
      <c r="S6" s="257"/>
      <c r="T6" s="165"/>
      <c r="V6" s="250" t="s">
        <v>358</v>
      </c>
      <c r="W6" s="250"/>
      <c r="X6" s="250"/>
      <c r="Y6" s="251" t="s">
        <v>362</v>
      </c>
      <c r="Z6" s="251"/>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58" t="s">
        <v>403</v>
      </c>
      <c r="D3" s="259"/>
      <c r="E3" s="259"/>
      <c r="F3" s="259"/>
      <c r="G3" s="259"/>
      <c r="H3" s="260"/>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57" t="s">
        <v>346</v>
      </c>
      <c r="S6" s="257"/>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62"/>
      <c r="B1" s="262"/>
      <c r="C1" s="226"/>
      <c r="D1" s="262"/>
      <c r="E1" s="262"/>
      <c r="F1" s="226"/>
      <c r="G1" s="226"/>
      <c r="H1" s="226"/>
      <c r="I1" s="226"/>
      <c r="J1" s="226"/>
      <c r="K1" s="226"/>
      <c r="L1" s="226"/>
      <c r="M1" s="226"/>
      <c r="N1" s="226"/>
      <c r="O1" s="226"/>
      <c r="P1" s="226"/>
      <c r="Q1" s="262"/>
    </row>
    <row r="2" spans="1:17" ht="18" x14ac:dyDescent="0.25">
      <c r="A2" s="226"/>
      <c r="B2" s="261" t="s">
        <v>17</v>
      </c>
      <c r="C2" s="226"/>
      <c r="D2" s="226"/>
      <c r="E2" s="270" t="s">
        <v>20</v>
      </c>
      <c r="F2" s="226"/>
      <c r="G2" s="271" t="s">
        <v>45</v>
      </c>
      <c r="H2" s="226"/>
      <c r="I2" s="226"/>
      <c r="J2" s="226"/>
      <c r="K2" s="226"/>
      <c r="L2" s="226"/>
      <c r="M2" s="226"/>
      <c r="N2" s="226"/>
      <c r="O2" s="226"/>
      <c r="P2" s="226"/>
      <c r="Q2" s="226"/>
    </row>
    <row r="3" spans="1:17" ht="15.75" customHeight="1" x14ac:dyDescent="0.2">
      <c r="A3" s="226"/>
      <c r="B3" s="262"/>
      <c r="C3" s="226"/>
      <c r="D3" s="226"/>
      <c r="E3" s="262"/>
      <c r="F3" s="226"/>
      <c r="G3" s="226"/>
      <c r="H3" s="226"/>
      <c r="I3" s="226"/>
      <c r="J3" s="226"/>
      <c r="K3" s="226"/>
      <c r="L3" s="226"/>
      <c r="M3" s="226"/>
      <c r="N3" s="226"/>
      <c r="O3" s="226"/>
      <c r="P3" s="226"/>
      <c r="Q3" s="226"/>
    </row>
    <row r="4" spans="1:17" x14ac:dyDescent="0.25">
      <c r="A4" s="226"/>
      <c r="B4" s="263"/>
      <c r="C4" s="226"/>
      <c r="D4" s="226"/>
      <c r="E4" s="269" t="s">
        <v>103</v>
      </c>
      <c r="F4" s="226"/>
      <c r="G4" s="226"/>
      <c r="H4" s="226"/>
      <c r="I4" s="226"/>
      <c r="J4" s="226"/>
      <c r="K4" s="226"/>
      <c r="L4" s="226"/>
      <c r="M4" s="226"/>
      <c r="N4" s="226"/>
      <c r="O4" s="226"/>
      <c r="P4" s="226"/>
      <c r="Q4" s="226"/>
    </row>
    <row r="5" spans="1:17" ht="15.75" customHeight="1" x14ac:dyDescent="0.2">
      <c r="A5" s="226"/>
      <c r="B5" s="11"/>
      <c r="C5" s="34"/>
      <c r="D5" s="226"/>
      <c r="E5" s="35" t="s">
        <v>104</v>
      </c>
      <c r="F5" s="35" t="s">
        <v>105</v>
      </c>
      <c r="G5" s="35" t="s">
        <v>106</v>
      </c>
      <c r="H5" s="46" t="s">
        <v>107</v>
      </c>
      <c r="I5" s="35" t="s">
        <v>109</v>
      </c>
      <c r="J5" s="35" t="s">
        <v>110</v>
      </c>
      <c r="K5" s="35" t="s">
        <v>111</v>
      </c>
      <c r="L5" s="35" t="s">
        <v>112</v>
      </c>
      <c r="M5" s="46" t="s">
        <v>113</v>
      </c>
      <c r="N5" s="46" t="s">
        <v>114</v>
      </c>
      <c r="O5" s="46" t="s">
        <v>115</v>
      </c>
      <c r="P5" s="35" t="s">
        <v>116</v>
      </c>
      <c r="Q5" s="226"/>
    </row>
    <row r="6" spans="1:17" ht="15.75" customHeight="1" x14ac:dyDescent="0.2">
      <c r="A6" s="226"/>
      <c r="B6" s="11"/>
      <c r="C6" s="34"/>
      <c r="D6" s="226"/>
      <c r="E6" s="47">
        <v>0</v>
      </c>
      <c r="F6" s="47">
        <f>60/3</f>
        <v>20</v>
      </c>
      <c r="G6" s="47">
        <v>8</v>
      </c>
      <c r="H6" s="48">
        <f>IFERROR(60/F6*G6,"")</f>
        <v>24</v>
      </c>
      <c r="I6" s="47">
        <v>15</v>
      </c>
      <c r="J6" s="47">
        <v>192</v>
      </c>
      <c r="K6" s="47">
        <v>500</v>
      </c>
      <c r="L6" s="47">
        <v>25</v>
      </c>
      <c r="M6" s="48">
        <f>L6+60/F6*J6</f>
        <v>601</v>
      </c>
      <c r="N6" s="49">
        <f>IFERROR(K6/M6*H6,"")</f>
        <v>19.966722129783694</v>
      </c>
      <c r="O6" s="49"/>
      <c r="P6" s="47">
        <v>150</v>
      </c>
      <c r="Q6" s="226"/>
    </row>
    <row r="7" spans="1:17" ht="15.75" customHeight="1" x14ac:dyDescent="0.2">
      <c r="A7" s="226"/>
      <c r="B7" s="264"/>
      <c r="C7" s="226"/>
      <c r="D7" s="226"/>
      <c r="E7" s="262"/>
      <c r="F7" s="226"/>
      <c r="G7" s="226"/>
      <c r="H7" s="226"/>
      <c r="I7" s="226"/>
      <c r="J7" s="226"/>
      <c r="K7" s="226"/>
      <c r="L7" s="226"/>
      <c r="M7" s="226"/>
      <c r="N7" s="226"/>
      <c r="O7" s="226"/>
      <c r="P7" s="226"/>
      <c r="Q7" s="226"/>
    </row>
    <row r="8" spans="1:17" x14ac:dyDescent="0.25">
      <c r="A8" s="226"/>
      <c r="B8" s="263" t="s">
        <v>122</v>
      </c>
      <c r="C8" s="226"/>
      <c r="D8" s="226"/>
      <c r="E8" s="265" t="s">
        <v>123</v>
      </c>
      <c r="F8" s="226"/>
      <c r="G8" s="226"/>
      <c r="H8" s="226"/>
      <c r="I8" s="226"/>
      <c r="J8" s="226"/>
      <c r="K8" s="226"/>
      <c r="L8" s="226"/>
      <c r="M8" s="226"/>
      <c r="N8" s="226"/>
      <c r="O8" s="226"/>
      <c r="P8" s="226"/>
      <c r="Q8" s="226"/>
    </row>
    <row r="9" spans="1:17" ht="15.75" customHeight="1" x14ac:dyDescent="0.2">
      <c r="A9" s="226"/>
      <c r="B9" s="11"/>
      <c r="C9" s="54"/>
      <c r="D9" s="226"/>
      <c r="E9" s="55">
        <v>1</v>
      </c>
      <c r="F9" s="59">
        <v>1</v>
      </c>
      <c r="G9" s="59">
        <v>0.75</v>
      </c>
      <c r="H9" s="61" t="s">
        <v>146</v>
      </c>
      <c r="I9" s="59">
        <v>1</v>
      </c>
      <c r="J9" s="59">
        <v>0.75</v>
      </c>
      <c r="K9" s="59">
        <v>0.75</v>
      </c>
      <c r="L9" s="59">
        <v>0.75</v>
      </c>
      <c r="M9" s="61" t="s">
        <v>153</v>
      </c>
      <c r="N9" s="61" t="s">
        <v>154</v>
      </c>
      <c r="O9" s="61"/>
      <c r="P9" s="59">
        <v>1</v>
      </c>
      <c r="Q9" s="226"/>
    </row>
    <row r="10" spans="1:17" ht="15.75" customHeight="1" x14ac:dyDescent="0.2">
      <c r="A10" s="226"/>
      <c r="B10" s="11"/>
      <c r="C10" s="54"/>
      <c r="D10" s="226"/>
      <c r="E10" s="55">
        <v>2</v>
      </c>
      <c r="F10" s="59">
        <v>1</v>
      </c>
      <c r="G10" s="59">
        <v>1</v>
      </c>
      <c r="H10" s="61" t="s">
        <v>155</v>
      </c>
      <c r="I10" s="59">
        <v>1</v>
      </c>
      <c r="J10" s="59">
        <v>1</v>
      </c>
      <c r="K10" s="59">
        <v>1</v>
      </c>
      <c r="L10" s="59">
        <v>1</v>
      </c>
      <c r="M10" s="61" t="s">
        <v>156</v>
      </c>
      <c r="N10" s="61" t="s">
        <v>157</v>
      </c>
      <c r="O10" s="61"/>
      <c r="P10" s="59">
        <v>1.5</v>
      </c>
      <c r="Q10" s="226"/>
    </row>
    <row r="11" spans="1:17" ht="15.75" customHeight="1" x14ac:dyDescent="0.2">
      <c r="A11" s="226"/>
      <c r="B11" s="11"/>
      <c r="C11" s="54"/>
      <c r="D11" s="226"/>
      <c r="E11" s="55">
        <v>3</v>
      </c>
      <c r="F11" s="59">
        <v>1</v>
      </c>
      <c r="G11" s="59">
        <v>1.25</v>
      </c>
      <c r="H11" s="61" t="s">
        <v>158</v>
      </c>
      <c r="I11" s="59">
        <v>1</v>
      </c>
      <c r="J11" s="59">
        <v>1.25</v>
      </c>
      <c r="K11" s="59">
        <v>1.25</v>
      </c>
      <c r="L11" s="59">
        <v>1.25</v>
      </c>
      <c r="M11" s="61" t="s">
        <v>159</v>
      </c>
      <c r="N11" s="61" t="s">
        <v>160</v>
      </c>
      <c r="O11" s="61"/>
      <c r="P11" s="59">
        <v>2</v>
      </c>
      <c r="Q11" s="226"/>
    </row>
    <row r="12" spans="1:17" ht="15.75" customHeight="1" x14ac:dyDescent="0.2">
      <c r="A12" s="226"/>
      <c r="B12" s="11" t="s">
        <v>161</v>
      </c>
      <c r="C12" s="54">
        <v>1</v>
      </c>
      <c r="D12" s="226"/>
      <c r="E12" s="11" t="s">
        <v>162</v>
      </c>
      <c r="F12" s="11" t="s">
        <v>163</v>
      </c>
      <c r="G12" s="11" t="s">
        <v>164</v>
      </c>
      <c r="H12" s="63" t="s">
        <v>165</v>
      </c>
      <c r="I12" s="11" t="s">
        <v>166</v>
      </c>
      <c r="J12" s="11" t="s">
        <v>167</v>
      </c>
      <c r="K12" s="11" t="s">
        <v>168</v>
      </c>
      <c r="L12" s="11" t="s">
        <v>169</v>
      </c>
      <c r="M12" s="63" t="s">
        <v>170</v>
      </c>
      <c r="N12" s="63" t="s">
        <v>171</v>
      </c>
      <c r="O12" s="63" t="s">
        <v>172</v>
      </c>
      <c r="P12" s="11" t="s">
        <v>173</v>
      </c>
      <c r="Q12" s="226"/>
    </row>
    <row r="13" spans="1:17" ht="15.75" customHeight="1" x14ac:dyDescent="0.2">
      <c r="A13" s="226"/>
      <c r="B13" s="11" t="s">
        <v>174</v>
      </c>
      <c r="C13" s="54">
        <v>1</v>
      </c>
      <c r="D13" s="226"/>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26"/>
    </row>
    <row r="14" spans="1:17" ht="15.75" customHeight="1" x14ac:dyDescent="0.2">
      <c r="A14" s="226"/>
      <c r="B14" s="11" t="s">
        <v>176</v>
      </c>
      <c r="C14" s="54">
        <v>1</v>
      </c>
      <c r="D14" s="226"/>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26"/>
    </row>
    <row r="15" spans="1:17" ht="15.75" customHeight="1" x14ac:dyDescent="0.2">
      <c r="A15" s="226"/>
      <c r="B15" s="11"/>
      <c r="C15" s="34"/>
      <c r="D15" s="226"/>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26"/>
    </row>
    <row r="16" spans="1:17" ht="15.75" customHeight="1" x14ac:dyDescent="0.2">
      <c r="A16" s="226"/>
      <c r="B16" s="264"/>
      <c r="C16" s="226"/>
      <c r="D16" s="226"/>
      <c r="E16" s="262"/>
      <c r="F16" s="226"/>
      <c r="G16" s="226"/>
      <c r="H16" s="226"/>
      <c r="I16" s="226"/>
      <c r="J16" s="226"/>
      <c r="K16" s="226"/>
      <c r="L16" s="226"/>
      <c r="M16" s="226"/>
      <c r="N16" s="15"/>
      <c r="O16" s="15"/>
      <c r="P16" s="15"/>
      <c r="Q16" s="226"/>
    </row>
    <row r="17" spans="1:17" x14ac:dyDescent="0.25">
      <c r="A17" s="226"/>
      <c r="B17" s="263" t="s">
        <v>182</v>
      </c>
      <c r="C17" s="226"/>
      <c r="D17" s="226"/>
      <c r="E17" s="267" t="s">
        <v>183</v>
      </c>
      <c r="F17" s="226"/>
      <c r="G17" s="226"/>
      <c r="H17" s="226"/>
      <c r="I17" s="226"/>
      <c r="J17" s="226"/>
      <c r="K17" s="226"/>
      <c r="L17" s="226"/>
      <c r="M17" s="226"/>
      <c r="N17" s="226"/>
      <c r="O17" s="226"/>
      <c r="P17" s="226"/>
      <c r="Q17" s="226"/>
    </row>
    <row r="18" spans="1:17" ht="15.75" customHeight="1" x14ac:dyDescent="0.2">
      <c r="A18" s="226"/>
      <c r="B18" s="11"/>
      <c r="C18" s="34"/>
      <c r="D18" s="226"/>
      <c r="E18" s="42">
        <v>1</v>
      </c>
      <c r="F18" s="78">
        <v>0.9</v>
      </c>
      <c r="G18" s="78">
        <v>1</v>
      </c>
      <c r="H18" s="80" t="s">
        <v>196</v>
      </c>
      <c r="I18" s="78">
        <v>0.3</v>
      </c>
      <c r="J18" s="78"/>
      <c r="K18" s="78"/>
      <c r="L18" s="78"/>
      <c r="M18" s="80" t="s">
        <v>197</v>
      </c>
      <c r="N18" s="80" t="s">
        <v>198</v>
      </c>
      <c r="O18" s="80"/>
      <c r="P18" s="78">
        <v>2</v>
      </c>
      <c r="Q18" s="226"/>
    </row>
    <row r="19" spans="1:17" ht="15.75" customHeight="1" x14ac:dyDescent="0.2">
      <c r="A19" s="226"/>
      <c r="B19" s="11"/>
      <c r="C19" s="34"/>
      <c r="D19" s="226"/>
      <c r="E19" s="42">
        <v>2</v>
      </c>
      <c r="F19" s="78">
        <v>0.8</v>
      </c>
      <c r="G19" s="78">
        <v>1.25</v>
      </c>
      <c r="H19" s="80" t="s">
        <v>199</v>
      </c>
      <c r="I19" s="78">
        <v>0.4</v>
      </c>
      <c r="J19" s="78"/>
      <c r="K19" s="78"/>
      <c r="L19" s="78"/>
      <c r="M19" s="80" t="s">
        <v>200</v>
      </c>
      <c r="N19" s="80" t="s">
        <v>201</v>
      </c>
      <c r="O19" s="80"/>
      <c r="P19" s="78">
        <v>3</v>
      </c>
      <c r="Q19" s="226"/>
    </row>
    <row r="20" spans="1:17" ht="15.75" customHeight="1" x14ac:dyDescent="0.2">
      <c r="A20" s="226"/>
      <c r="B20" s="11"/>
      <c r="C20" s="34"/>
      <c r="D20" s="226"/>
      <c r="E20" s="42">
        <v>3</v>
      </c>
      <c r="F20" s="78">
        <v>0.7</v>
      </c>
      <c r="G20" s="78">
        <v>1.5</v>
      </c>
      <c r="H20" s="80" t="s">
        <v>202</v>
      </c>
      <c r="I20" s="78">
        <v>0.5</v>
      </c>
      <c r="J20" s="78"/>
      <c r="K20" s="78"/>
      <c r="L20" s="78"/>
      <c r="M20" s="80" t="s">
        <v>203</v>
      </c>
      <c r="N20" s="80" t="s">
        <v>204</v>
      </c>
      <c r="O20" s="80"/>
      <c r="P20" s="78">
        <v>4</v>
      </c>
      <c r="Q20" s="226"/>
    </row>
    <row r="21" spans="1:17" ht="15.75" customHeight="1" x14ac:dyDescent="0.2">
      <c r="A21" s="226"/>
      <c r="B21" s="11"/>
      <c r="C21" s="34"/>
      <c r="D21" s="226"/>
      <c r="E21" s="20" t="s">
        <v>205</v>
      </c>
      <c r="F21" s="20" t="s">
        <v>206</v>
      </c>
      <c r="G21" s="20" t="s">
        <v>207</v>
      </c>
      <c r="H21" s="82" t="s">
        <v>208</v>
      </c>
      <c r="I21" s="20" t="s">
        <v>209</v>
      </c>
      <c r="J21" s="20" t="s">
        <v>210</v>
      </c>
      <c r="K21" s="20" t="s">
        <v>211</v>
      </c>
      <c r="L21" s="20" t="s">
        <v>212</v>
      </c>
      <c r="M21" s="82" t="s">
        <v>213</v>
      </c>
      <c r="N21" s="82" t="s">
        <v>214</v>
      </c>
      <c r="O21" s="82"/>
      <c r="P21" s="20" t="s">
        <v>215</v>
      </c>
      <c r="Q21" s="226"/>
    </row>
    <row r="22" spans="1:17" ht="15.75" customHeight="1" x14ac:dyDescent="0.2">
      <c r="A22" s="226"/>
      <c r="B22" s="11"/>
      <c r="C22" s="34"/>
      <c r="D22" s="226"/>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26"/>
    </row>
    <row r="23" spans="1:17" ht="15.75" customHeight="1" x14ac:dyDescent="0.2">
      <c r="A23" s="226"/>
      <c r="B23" s="11"/>
      <c r="C23" s="34"/>
      <c r="D23" s="226"/>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26"/>
    </row>
    <row r="24" spans="1:17" ht="15.75" customHeight="1" x14ac:dyDescent="0.2">
      <c r="A24" s="226"/>
      <c r="B24" s="11"/>
      <c r="C24" s="34"/>
      <c r="D24" s="226"/>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26"/>
    </row>
    <row r="25" spans="1:17" ht="15.75" customHeight="1" x14ac:dyDescent="0.2">
      <c r="A25" s="226"/>
      <c r="B25" s="264"/>
      <c r="C25" s="226"/>
      <c r="D25" s="226"/>
      <c r="E25" s="262"/>
      <c r="F25" s="226"/>
      <c r="G25" s="226"/>
      <c r="H25" s="226"/>
      <c r="I25" s="226"/>
      <c r="J25" s="226"/>
      <c r="K25" s="226"/>
      <c r="L25" s="226"/>
      <c r="M25" s="226"/>
      <c r="N25" s="15"/>
      <c r="O25" s="15"/>
      <c r="P25" s="15"/>
      <c r="Q25" s="226"/>
    </row>
    <row r="26" spans="1:17" x14ac:dyDescent="0.25">
      <c r="A26" s="226"/>
      <c r="B26" s="263" t="s">
        <v>216</v>
      </c>
      <c r="C26" s="226"/>
      <c r="D26" s="226"/>
      <c r="E26" s="268" t="s">
        <v>217</v>
      </c>
      <c r="F26" s="226"/>
      <c r="G26" s="226"/>
      <c r="H26" s="226"/>
      <c r="I26" s="226"/>
      <c r="J26" s="226"/>
      <c r="K26" s="226"/>
      <c r="L26" s="226"/>
      <c r="M26" s="226"/>
      <c r="N26" s="226"/>
      <c r="O26" s="226"/>
      <c r="P26" s="226"/>
      <c r="Q26" s="226"/>
    </row>
    <row r="27" spans="1:17" ht="15.75" customHeight="1" x14ac:dyDescent="0.2">
      <c r="A27" s="226"/>
      <c r="B27" s="11"/>
      <c r="C27" s="34"/>
      <c r="D27" s="226"/>
      <c r="E27" s="72">
        <v>1</v>
      </c>
      <c r="F27" s="91">
        <v>1</v>
      </c>
      <c r="G27" s="91"/>
      <c r="H27" s="92" t="s">
        <v>218</v>
      </c>
      <c r="I27" s="91"/>
      <c r="J27" s="91"/>
      <c r="K27" s="91"/>
      <c r="L27" s="91"/>
      <c r="M27" s="92" t="s">
        <v>219</v>
      </c>
      <c r="N27" s="92" t="s">
        <v>220</v>
      </c>
      <c r="O27" s="92"/>
      <c r="P27" s="91"/>
      <c r="Q27" s="226"/>
    </row>
    <row r="28" spans="1:17" ht="15.75" customHeight="1" x14ac:dyDescent="0.2">
      <c r="A28" s="226"/>
      <c r="B28" s="11"/>
      <c r="C28" s="34"/>
      <c r="D28" s="226"/>
      <c r="E28" s="72">
        <v>2</v>
      </c>
      <c r="F28" s="91">
        <v>1</v>
      </c>
      <c r="G28" s="91"/>
      <c r="H28" s="92" t="s">
        <v>221</v>
      </c>
      <c r="I28" s="91"/>
      <c r="J28" s="91"/>
      <c r="K28" s="91"/>
      <c r="L28" s="91"/>
      <c r="M28" s="92" t="s">
        <v>222</v>
      </c>
      <c r="N28" s="92" t="s">
        <v>223</v>
      </c>
      <c r="O28" s="92"/>
      <c r="P28" s="91"/>
      <c r="Q28" s="226"/>
    </row>
    <row r="29" spans="1:17" ht="15.75" customHeight="1" x14ac:dyDescent="0.2">
      <c r="A29" s="226"/>
      <c r="B29" s="11"/>
      <c r="C29" s="34"/>
      <c r="D29" s="226"/>
      <c r="E29" s="72">
        <v>3</v>
      </c>
      <c r="F29" s="91">
        <v>1</v>
      </c>
      <c r="G29" s="91"/>
      <c r="H29" s="92" t="s">
        <v>224</v>
      </c>
      <c r="I29" s="91"/>
      <c r="J29" s="91"/>
      <c r="K29" s="91"/>
      <c r="L29" s="91"/>
      <c r="M29" s="92" t="s">
        <v>225</v>
      </c>
      <c r="N29" s="92" t="s">
        <v>226</v>
      </c>
      <c r="O29" s="92"/>
      <c r="P29" s="91"/>
      <c r="Q29" s="226"/>
    </row>
    <row r="30" spans="1:17" ht="15.75" customHeight="1" x14ac:dyDescent="0.2">
      <c r="A30" s="226"/>
      <c r="B30" s="11"/>
      <c r="C30" s="34"/>
      <c r="D30" s="226"/>
      <c r="E30" s="3" t="s">
        <v>227</v>
      </c>
      <c r="F30" s="3" t="s">
        <v>228</v>
      </c>
      <c r="G30" s="3" t="s">
        <v>229</v>
      </c>
      <c r="H30" s="93" t="s">
        <v>230</v>
      </c>
      <c r="I30" s="3" t="s">
        <v>231</v>
      </c>
      <c r="J30" s="3" t="s">
        <v>232</v>
      </c>
      <c r="K30" s="3" t="s">
        <v>233</v>
      </c>
      <c r="L30" s="3" t="s">
        <v>234</v>
      </c>
      <c r="M30" s="93" t="s">
        <v>235</v>
      </c>
      <c r="N30" s="93" t="s">
        <v>236</v>
      </c>
      <c r="O30" s="93"/>
      <c r="P30" s="3" t="s">
        <v>237</v>
      </c>
      <c r="Q30" s="226"/>
    </row>
    <row r="31" spans="1:17" ht="15.75" customHeight="1" x14ac:dyDescent="0.2">
      <c r="A31" s="226"/>
      <c r="B31" s="11"/>
      <c r="C31" s="34"/>
      <c r="D31" s="226"/>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26"/>
    </row>
    <row r="32" spans="1:17" ht="15.75" customHeight="1" x14ac:dyDescent="0.2">
      <c r="A32" s="226"/>
      <c r="B32" s="11"/>
      <c r="C32" s="34"/>
      <c r="D32" s="226"/>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26"/>
    </row>
    <row r="33" spans="1:17" ht="15.75" customHeight="1" x14ac:dyDescent="0.2">
      <c r="A33" s="226"/>
      <c r="B33" s="11"/>
      <c r="C33" s="34"/>
      <c r="D33" s="226"/>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26"/>
    </row>
    <row r="34" spans="1:17" ht="15.75" customHeight="1" x14ac:dyDescent="0.2">
      <c r="A34" s="226"/>
      <c r="B34" s="264"/>
      <c r="C34" s="226"/>
      <c r="D34" s="226"/>
      <c r="E34" s="262"/>
      <c r="F34" s="226"/>
      <c r="G34" s="226"/>
      <c r="H34" s="226"/>
      <c r="I34" s="226"/>
      <c r="J34" s="226"/>
      <c r="K34" s="226"/>
      <c r="L34" s="226"/>
      <c r="M34" s="226"/>
      <c r="N34" s="15"/>
      <c r="O34" s="15"/>
      <c r="P34" s="15"/>
      <c r="Q34" s="226"/>
    </row>
    <row r="35" spans="1:17" x14ac:dyDescent="0.25">
      <c r="A35" s="226"/>
      <c r="B35" s="263" t="s">
        <v>246</v>
      </c>
      <c r="C35" s="226"/>
      <c r="D35" s="226"/>
      <c r="E35" s="266" t="s">
        <v>247</v>
      </c>
      <c r="F35" s="226"/>
      <c r="G35" s="226"/>
      <c r="H35" s="226"/>
      <c r="I35" s="226"/>
      <c r="J35" s="226"/>
      <c r="K35" s="226"/>
      <c r="L35" s="226"/>
      <c r="M35" s="226"/>
      <c r="N35" s="226"/>
      <c r="O35" s="226"/>
      <c r="P35" s="226"/>
      <c r="Q35" s="226"/>
    </row>
    <row r="36" spans="1:17" ht="15.75" customHeight="1" x14ac:dyDescent="0.2">
      <c r="A36" s="226"/>
      <c r="B36" s="11"/>
      <c r="C36" s="34"/>
      <c r="D36" s="226"/>
      <c r="E36" s="102">
        <v>1</v>
      </c>
      <c r="F36" s="103">
        <v>1</v>
      </c>
      <c r="G36" s="103"/>
      <c r="H36" s="104" t="s">
        <v>248</v>
      </c>
      <c r="I36" s="103"/>
      <c r="J36" s="103"/>
      <c r="K36" s="103"/>
      <c r="L36" s="103"/>
      <c r="M36" s="104" t="s">
        <v>249</v>
      </c>
      <c r="N36" s="104" t="s">
        <v>250</v>
      </c>
      <c r="O36" s="104"/>
      <c r="P36" s="103"/>
      <c r="Q36" s="226"/>
    </row>
    <row r="37" spans="1:17" ht="15.75" customHeight="1" x14ac:dyDescent="0.2">
      <c r="A37" s="226"/>
      <c r="B37" s="11"/>
      <c r="C37" s="34"/>
      <c r="D37" s="226"/>
      <c r="E37" s="102">
        <v>2</v>
      </c>
      <c r="F37" s="103">
        <v>1</v>
      </c>
      <c r="G37" s="103"/>
      <c r="H37" s="104" t="s">
        <v>251</v>
      </c>
      <c r="I37" s="103"/>
      <c r="J37" s="103"/>
      <c r="K37" s="103"/>
      <c r="L37" s="103"/>
      <c r="M37" s="104" t="s">
        <v>252</v>
      </c>
      <c r="N37" s="104" t="s">
        <v>253</v>
      </c>
      <c r="O37" s="104"/>
      <c r="P37" s="103"/>
      <c r="Q37" s="226"/>
    </row>
    <row r="38" spans="1:17" ht="12.75" x14ac:dyDescent="0.2">
      <c r="A38" s="226"/>
      <c r="B38" s="11"/>
      <c r="C38" s="34"/>
      <c r="D38" s="226"/>
      <c r="E38" s="102">
        <v>3</v>
      </c>
      <c r="F38" s="103">
        <v>1</v>
      </c>
      <c r="G38" s="103"/>
      <c r="H38" s="104" t="s">
        <v>254</v>
      </c>
      <c r="I38" s="103"/>
      <c r="J38" s="103"/>
      <c r="K38" s="103"/>
      <c r="L38" s="103"/>
      <c r="M38" s="104" t="s">
        <v>255</v>
      </c>
      <c r="N38" s="104" t="s">
        <v>256</v>
      </c>
      <c r="O38" s="104"/>
      <c r="P38" s="103"/>
      <c r="Q38" s="226"/>
    </row>
    <row r="39" spans="1:17" ht="12.75" x14ac:dyDescent="0.2">
      <c r="A39" s="226"/>
      <c r="B39" s="11"/>
      <c r="C39" s="34"/>
      <c r="D39" s="226"/>
      <c r="E39" s="105" t="s">
        <v>257</v>
      </c>
      <c r="F39" s="105" t="s">
        <v>259</v>
      </c>
      <c r="G39" s="105" t="s">
        <v>260</v>
      </c>
      <c r="H39" s="107" t="s">
        <v>261</v>
      </c>
      <c r="I39" s="105" t="s">
        <v>264</v>
      </c>
      <c r="J39" s="105" t="s">
        <v>265</v>
      </c>
      <c r="K39" s="105" t="s">
        <v>266</v>
      </c>
      <c r="L39" s="105" t="s">
        <v>267</v>
      </c>
      <c r="M39" s="107" t="s">
        <v>268</v>
      </c>
      <c r="N39" s="107" t="s">
        <v>269</v>
      </c>
      <c r="O39" s="107"/>
      <c r="P39" s="105" t="s">
        <v>270</v>
      </c>
      <c r="Q39" s="226"/>
    </row>
    <row r="40" spans="1:17" ht="12.75" x14ac:dyDescent="0.2">
      <c r="A40" s="226"/>
      <c r="B40" s="11"/>
      <c r="C40" s="34"/>
      <c r="D40" s="226"/>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26"/>
    </row>
    <row r="41" spans="1:17" ht="12.75" x14ac:dyDescent="0.2">
      <c r="A41" s="226"/>
      <c r="B41" s="11"/>
      <c r="C41" s="34"/>
      <c r="D41" s="226"/>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26"/>
    </row>
    <row r="42" spans="1:17" ht="12.75" x14ac:dyDescent="0.2">
      <c r="A42" s="226"/>
      <c r="B42" s="11"/>
      <c r="C42" s="34"/>
      <c r="D42" s="226"/>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26"/>
    </row>
    <row r="43" spans="1:17" ht="12.75" x14ac:dyDescent="0.2">
      <c r="A43" s="226"/>
      <c r="B43" s="15"/>
      <c r="C43" s="15"/>
      <c r="D43" s="226"/>
      <c r="E43" s="15"/>
      <c r="F43" s="15"/>
      <c r="G43" s="15"/>
      <c r="H43" s="15"/>
      <c r="I43" s="15"/>
      <c r="J43" s="15"/>
      <c r="K43" s="15"/>
      <c r="L43" s="15"/>
      <c r="M43" s="15"/>
      <c r="N43" s="15"/>
      <c r="O43" s="15"/>
      <c r="P43" s="15"/>
      <c r="Q43" s="226"/>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election activeCell="E32" sqref="E32"/>
    </sheetView>
  </sheetViews>
  <sheetFormatPr defaultRowHeight="12.75" x14ac:dyDescent="0.2"/>
  <cols>
    <col min="1" max="1" width="27.28515625" bestFit="1" customWidth="1"/>
    <col min="2" max="2" width="14.7109375" bestFit="1" customWidth="1"/>
    <col min="3" max="3" width="10" bestFit="1" customWidth="1"/>
    <col min="4" max="4" width="14.85546875" bestFit="1" customWidth="1"/>
    <col min="5" max="5" width="10" bestFit="1" customWidth="1"/>
    <col min="6" max="6" width="16.5703125" bestFit="1" customWidth="1"/>
    <col min="7" max="7" width="9.42578125" bestFit="1" customWidth="1"/>
    <col min="8" max="8" width="8.85546875" bestFit="1" customWidth="1"/>
    <col min="9" max="9" width="11.85546875" bestFit="1" customWidth="1"/>
    <col min="10" max="10" width="10" bestFit="1" customWidth="1"/>
    <col min="11" max="11" width="14.85546875" bestFit="1" customWidth="1"/>
    <col min="12" max="12" width="10" bestFit="1" customWidth="1"/>
    <col min="13" max="13" width="16.5703125" bestFit="1" customWidth="1"/>
    <col min="14" max="14" width="9.42578125" bestFit="1" customWidth="1"/>
    <col min="15" max="15" width="8.85546875" bestFit="1" customWidth="1"/>
    <col min="16" max="16" width="11.85546875" bestFit="1" customWidth="1"/>
  </cols>
  <sheetData>
    <row r="1" spans="1:16" ht="33" thickTop="1" thickBot="1" x14ac:dyDescent="0.55000000000000004">
      <c r="A1" s="140" t="s">
        <v>437</v>
      </c>
      <c r="B1" s="216">
        <v>1.5</v>
      </c>
      <c r="C1" s="272" t="s">
        <v>417</v>
      </c>
      <c r="D1" s="273"/>
      <c r="E1" s="273"/>
      <c r="F1" s="273"/>
      <c r="G1" s="273"/>
      <c r="H1" s="273"/>
      <c r="I1" s="274"/>
      <c r="J1" s="272" t="s">
        <v>418</v>
      </c>
      <c r="K1" s="273"/>
      <c r="L1" s="273"/>
      <c r="M1" s="273"/>
      <c r="N1" s="273"/>
      <c r="O1" s="273"/>
      <c r="P1" s="274"/>
    </row>
    <row r="2" spans="1:16" ht="27" thickTop="1" x14ac:dyDescent="0.4">
      <c r="A2" s="215" t="s">
        <v>416</v>
      </c>
      <c r="B2" s="215" t="s">
        <v>106</v>
      </c>
      <c r="C2" s="215" t="s">
        <v>419</v>
      </c>
      <c r="D2" s="215" t="s">
        <v>421</v>
      </c>
      <c r="E2" s="215" t="s">
        <v>420</v>
      </c>
      <c r="F2" s="215" t="s">
        <v>422</v>
      </c>
      <c r="G2" s="215" t="s">
        <v>423</v>
      </c>
      <c r="H2" s="215" t="s">
        <v>424</v>
      </c>
      <c r="I2" s="215" t="s">
        <v>425</v>
      </c>
      <c r="J2" s="215" t="s">
        <v>419</v>
      </c>
      <c r="K2" s="215" t="s">
        <v>421</v>
      </c>
      <c r="L2" s="215" t="s">
        <v>420</v>
      </c>
      <c r="M2" s="215" t="s">
        <v>422</v>
      </c>
      <c r="N2" s="215" t="s">
        <v>423</v>
      </c>
      <c r="O2" s="215" t="s">
        <v>424</v>
      </c>
      <c r="P2" s="215" t="s">
        <v>425</v>
      </c>
    </row>
    <row r="3" spans="1:16" x14ac:dyDescent="0.2">
      <c r="A3" s="119" t="s">
        <v>435</v>
      </c>
      <c r="B3" s="218" t="s">
        <v>436</v>
      </c>
      <c r="C3" s="216">
        <f>J3*B$1</f>
        <v>15</v>
      </c>
      <c r="D3" s="216">
        <f>K3*B$1</f>
        <v>75</v>
      </c>
      <c r="E3" s="216">
        <v>375</v>
      </c>
      <c r="F3" s="216">
        <f>M3*B$1</f>
        <v>1500</v>
      </c>
      <c r="G3" s="216">
        <f>N3*B$1</f>
        <v>1125</v>
      </c>
      <c r="H3" s="216">
        <f>O3*B$1</f>
        <v>7500</v>
      </c>
      <c r="I3" s="216">
        <f>P3*B$1</f>
        <v>1500</v>
      </c>
      <c r="J3" s="216">
        <v>10</v>
      </c>
      <c r="K3" s="216">
        <v>50</v>
      </c>
      <c r="L3" s="216">
        <v>200</v>
      </c>
      <c r="M3" s="216">
        <v>1000</v>
      </c>
      <c r="N3" s="216">
        <v>750</v>
      </c>
      <c r="O3" s="216">
        <v>5000</v>
      </c>
      <c r="P3" s="216">
        <v>1000</v>
      </c>
    </row>
    <row r="4" spans="1:16" x14ac:dyDescent="0.2">
      <c r="B4" s="217"/>
      <c r="C4" s="216"/>
      <c r="D4" s="216"/>
      <c r="E4" s="216"/>
      <c r="F4" s="216"/>
      <c r="G4" s="216"/>
      <c r="H4" s="216"/>
      <c r="I4" s="216"/>
      <c r="J4" s="216"/>
      <c r="K4" s="216"/>
      <c r="L4" s="216"/>
      <c r="M4" s="216"/>
      <c r="N4" s="216"/>
      <c r="O4" s="216"/>
      <c r="P4" s="216"/>
    </row>
    <row r="5" spans="1:16" x14ac:dyDescent="0.2">
      <c r="A5" s="119" t="s">
        <v>426</v>
      </c>
      <c r="B5" s="217">
        <v>2</v>
      </c>
      <c r="C5" s="216">
        <f>C$3/B5</f>
        <v>7.5</v>
      </c>
      <c r="D5" s="216">
        <f>D$3/B5</f>
        <v>37.5</v>
      </c>
      <c r="E5" s="216">
        <f>E$3/B5</f>
        <v>187.5</v>
      </c>
      <c r="F5" s="216">
        <f>F$3/B5</f>
        <v>750</v>
      </c>
      <c r="G5" s="216">
        <f>G$3/B5</f>
        <v>562.5</v>
      </c>
      <c r="H5" s="216">
        <f>H$3/B5</f>
        <v>3750</v>
      </c>
      <c r="I5" s="216">
        <f>I$3/B5</f>
        <v>750</v>
      </c>
      <c r="J5" s="216">
        <f>J$3/B5</f>
        <v>5</v>
      </c>
      <c r="K5" s="216">
        <f>K$3/B5</f>
        <v>25</v>
      </c>
      <c r="L5" s="216">
        <f>L$3/B5</f>
        <v>100</v>
      </c>
      <c r="M5" s="216">
        <f>M$3/B5</f>
        <v>500</v>
      </c>
      <c r="N5" s="216">
        <f>N$3/B5</f>
        <v>375</v>
      </c>
      <c r="O5" s="216">
        <f>O$3/B5</f>
        <v>2500</v>
      </c>
      <c r="P5" s="216">
        <f>P$3/B5</f>
        <v>500</v>
      </c>
    </row>
    <row r="6" spans="1:16" x14ac:dyDescent="0.2">
      <c r="A6" s="119" t="s">
        <v>427</v>
      </c>
      <c r="B6" s="217">
        <v>5</v>
      </c>
      <c r="C6" s="216">
        <f t="shared" ref="C6:C25" si="0">C$3/B6</f>
        <v>3</v>
      </c>
      <c r="D6" s="216">
        <f t="shared" ref="D6:D25" si="1">D$3/B6</f>
        <v>15</v>
      </c>
      <c r="E6" s="216">
        <f t="shared" ref="E6:E25" si="2">E$3/B6</f>
        <v>75</v>
      </c>
      <c r="F6" s="216">
        <f t="shared" ref="F6:F25" si="3">F$3/B6</f>
        <v>300</v>
      </c>
      <c r="G6" s="216">
        <f t="shared" ref="G6:G25" si="4">G$3/B6</f>
        <v>225</v>
      </c>
      <c r="H6" s="216">
        <f t="shared" ref="H6:H25" si="5">H$3/B6</f>
        <v>1500</v>
      </c>
      <c r="I6" s="216">
        <f t="shared" ref="I6:I25" si="6">I$3/B6</f>
        <v>300</v>
      </c>
      <c r="J6" s="216">
        <f t="shared" ref="J6:J25" si="7">J$3/B6</f>
        <v>2</v>
      </c>
      <c r="K6" s="216">
        <f t="shared" ref="K6:K25" si="8">K$3/B6</f>
        <v>10</v>
      </c>
      <c r="L6" s="216">
        <f t="shared" ref="L6:L25" si="9">L$3/B6</f>
        <v>40</v>
      </c>
      <c r="M6" s="216">
        <f t="shared" ref="M6:M25" si="10">M$3/B6</f>
        <v>200</v>
      </c>
      <c r="N6" s="216">
        <f t="shared" ref="N6:N25" si="11">N$3/B6</f>
        <v>150</v>
      </c>
      <c r="O6" s="216">
        <f t="shared" ref="O6:O25" si="12">O$3/B6</f>
        <v>1000</v>
      </c>
      <c r="P6" s="216">
        <f t="shared" ref="P6:P25" si="13">P$3/B6</f>
        <v>200</v>
      </c>
    </row>
    <row r="7" spans="1:16" x14ac:dyDescent="0.2">
      <c r="A7" s="119" t="s">
        <v>428</v>
      </c>
      <c r="B7" s="217">
        <f>12*4</f>
        <v>48</v>
      </c>
      <c r="C7" s="216">
        <f t="shared" si="0"/>
        <v>0.3125</v>
      </c>
      <c r="D7" s="216">
        <f t="shared" si="1"/>
        <v>1.5625</v>
      </c>
      <c r="E7" s="216">
        <f t="shared" si="2"/>
        <v>7.8125</v>
      </c>
      <c r="F7" s="216">
        <f t="shared" si="3"/>
        <v>31.25</v>
      </c>
      <c r="G7" s="216">
        <f t="shared" si="4"/>
        <v>23.4375</v>
      </c>
      <c r="H7" s="216">
        <f t="shared" si="5"/>
        <v>156.25</v>
      </c>
      <c r="I7" s="216">
        <f t="shared" si="6"/>
        <v>31.25</v>
      </c>
      <c r="J7" s="216">
        <f t="shared" si="7"/>
        <v>0.20833333333333334</v>
      </c>
      <c r="K7" s="216">
        <f t="shared" si="8"/>
        <v>1.0416666666666667</v>
      </c>
      <c r="L7" s="216">
        <f t="shared" si="9"/>
        <v>4.166666666666667</v>
      </c>
      <c r="M7" s="216">
        <f t="shared" si="10"/>
        <v>20.833333333333332</v>
      </c>
      <c r="N7" s="216">
        <f t="shared" si="11"/>
        <v>15.625</v>
      </c>
      <c r="O7" s="216">
        <f t="shared" si="12"/>
        <v>104.16666666666667</v>
      </c>
      <c r="P7" s="216">
        <f t="shared" si="13"/>
        <v>20.833333333333332</v>
      </c>
    </row>
    <row r="8" spans="1:16" x14ac:dyDescent="0.2">
      <c r="A8" s="119" t="s">
        <v>429</v>
      </c>
      <c r="B8" s="217">
        <f>16*6</f>
        <v>96</v>
      </c>
      <c r="C8" s="216">
        <f t="shared" si="0"/>
        <v>0.15625</v>
      </c>
      <c r="D8" s="216">
        <f t="shared" si="1"/>
        <v>0.78125</v>
      </c>
      <c r="E8" s="216">
        <f t="shared" si="2"/>
        <v>3.90625</v>
      </c>
      <c r="F8" s="216">
        <f t="shared" si="3"/>
        <v>15.625</v>
      </c>
      <c r="G8" s="216">
        <f t="shared" si="4"/>
        <v>11.71875</v>
      </c>
      <c r="H8" s="216">
        <f t="shared" si="5"/>
        <v>78.125</v>
      </c>
      <c r="I8" s="216">
        <f t="shared" si="6"/>
        <v>15.625</v>
      </c>
      <c r="J8" s="216">
        <f t="shared" si="7"/>
        <v>0.10416666666666667</v>
      </c>
      <c r="K8" s="216">
        <f t="shared" si="8"/>
        <v>0.52083333333333337</v>
      </c>
      <c r="L8" s="216">
        <f t="shared" si="9"/>
        <v>2.0833333333333335</v>
      </c>
      <c r="M8" s="216">
        <f t="shared" si="10"/>
        <v>10.416666666666666</v>
      </c>
      <c r="N8" s="216">
        <f t="shared" si="11"/>
        <v>7.8125</v>
      </c>
      <c r="O8" s="216">
        <f t="shared" si="12"/>
        <v>52.083333333333336</v>
      </c>
      <c r="P8" s="216">
        <f t="shared" si="13"/>
        <v>10.416666666666666</v>
      </c>
    </row>
    <row r="9" spans="1:16" x14ac:dyDescent="0.2">
      <c r="A9" s="119" t="s">
        <v>430</v>
      </c>
      <c r="B9" s="217">
        <v>60</v>
      </c>
      <c r="C9" s="216">
        <f t="shared" si="0"/>
        <v>0.25</v>
      </c>
      <c r="D9" s="216">
        <f t="shared" si="1"/>
        <v>1.25</v>
      </c>
      <c r="E9" s="216">
        <f t="shared" si="2"/>
        <v>6.25</v>
      </c>
      <c r="F9" s="216">
        <f t="shared" si="3"/>
        <v>25</v>
      </c>
      <c r="G9" s="216">
        <f t="shared" si="4"/>
        <v>18.75</v>
      </c>
      <c r="H9" s="216">
        <f t="shared" si="5"/>
        <v>125</v>
      </c>
      <c r="I9" s="216">
        <f t="shared" si="6"/>
        <v>25</v>
      </c>
      <c r="J9" s="216">
        <f t="shared" si="7"/>
        <v>0.16666666666666666</v>
      </c>
      <c r="K9" s="216">
        <f t="shared" si="8"/>
        <v>0.83333333333333337</v>
      </c>
      <c r="L9" s="216">
        <f t="shared" si="9"/>
        <v>3.3333333333333335</v>
      </c>
      <c r="M9" s="216">
        <f t="shared" si="10"/>
        <v>16.666666666666668</v>
      </c>
      <c r="N9" s="216">
        <f t="shared" si="11"/>
        <v>12.5</v>
      </c>
      <c r="O9" s="216">
        <f t="shared" si="12"/>
        <v>83.333333333333329</v>
      </c>
      <c r="P9" s="216">
        <f t="shared" si="13"/>
        <v>16.666666666666668</v>
      </c>
    </row>
    <row r="10" spans="1:16" x14ac:dyDescent="0.2">
      <c r="A10" s="119" t="s">
        <v>431</v>
      </c>
      <c r="B10" s="217">
        <v>40</v>
      </c>
      <c r="C10" s="216">
        <f t="shared" si="0"/>
        <v>0.375</v>
      </c>
      <c r="D10" s="216">
        <f t="shared" si="1"/>
        <v>1.875</v>
      </c>
      <c r="E10" s="216">
        <f t="shared" si="2"/>
        <v>9.375</v>
      </c>
      <c r="F10" s="216">
        <f t="shared" si="3"/>
        <v>37.5</v>
      </c>
      <c r="G10" s="216">
        <f t="shared" si="4"/>
        <v>28.125</v>
      </c>
      <c r="H10" s="216">
        <f t="shared" si="5"/>
        <v>187.5</v>
      </c>
      <c r="I10" s="216">
        <f t="shared" si="6"/>
        <v>37.5</v>
      </c>
      <c r="J10" s="216">
        <f t="shared" si="7"/>
        <v>0.25</v>
      </c>
      <c r="K10" s="216">
        <f t="shared" si="8"/>
        <v>1.25</v>
      </c>
      <c r="L10" s="216">
        <f t="shared" si="9"/>
        <v>5</v>
      </c>
      <c r="M10" s="216">
        <f t="shared" si="10"/>
        <v>25</v>
      </c>
      <c r="N10" s="216">
        <f t="shared" si="11"/>
        <v>18.75</v>
      </c>
      <c r="O10" s="216">
        <f t="shared" si="12"/>
        <v>125</v>
      </c>
      <c r="P10" s="216">
        <f t="shared" si="13"/>
        <v>25</v>
      </c>
    </row>
    <row r="11" spans="1:16" x14ac:dyDescent="0.2">
      <c r="A11" s="119" t="s">
        <v>434</v>
      </c>
      <c r="B11" s="217">
        <f>8*20</f>
        <v>160</v>
      </c>
      <c r="C11" s="216">
        <f t="shared" si="0"/>
        <v>9.375E-2</v>
      </c>
      <c r="D11" s="216">
        <f t="shared" si="1"/>
        <v>0.46875</v>
      </c>
      <c r="E11" s="216">
        <f t="shared" si="2"/>
        <v>2.34375</v>
      </c>
      <c r="F11" s="216">
        <f t="shared" si="3"/>
        <v>9.375</v>
      </c>
      <c r="G11" s="216">
        <f t="shared" si="4"/>
        <v>7.03125</v>
      </c>
      <c r="H11" s="216">
        <f t="shared" si="5"/>
        <v>46.875</v>
      </c>
      <c r="I11" s="216">
        <f t="shared" si="6"/>
        <v>9.375</v>
      </c>
      <c r="J11" s="216">
        <f t="shared" si="7"/>
        <v>6.25E-2</v>
      </c>
      <c r="K11" s="216">
        <f t="shared" si="8"/>
        <v>0.3125</v>
      </c>
      <c r="L11" s="216">
        <f t="shared" si="9"/>
        <v>1.25</v>
      </c>
      <c r="M11" s="216">
        <f t="shared" si="10"/>
        <v>6.25</v>
      </c>
      <c r="N11" s="216">
        <f t="shared" si="11"/>
        <v>4.6875</v>
      </c>
      <c r="O11" s="216">
        <f t="shared" si="12"/>
        <v>31.25</v>
      </c>
      <c r="P11" s="216">
        <f t="shared" si="13"/>
        <v>6.25</v>
      </c>
    </row>
    <row r="12" spans="1:16" x14ac:dyDescent="0.2">
      <c r="A12" s="119" t="s">
        <v>432</v>
      </c>
      <c r="B12" s="217"/>
      <c r="C12" s="216" t="e">
        <f t="shared" si="0"/>
        <v>#DIV/0!</v>
      </c>
      <c r="D12" s="216" t="e">
        <f t="shared" si="1"/>
        <v>#DIV/0!</v>
      </c>
      <c r="E12" s="216" t="e">
        <f t="shared" si="2"/>
        <v>#DIV/0!</v>
      </c>
      <c r="F12" s="216" t="e">
        <f t="shared" si="3"/>
        <v>#DIV/0!</v>
      </c>
      <c r="G12" s="216" t="e">
        <f t="shared" si="4"/>
        <v>#DIV/0!</v>
      </c>
      <c r="H12" s="216" t="e">
        <f t="shared" si="5"/>
        <v>#DIV/0!</v>
      </c>
      <c r="I12" s="216" t="e">
        <f t="shared" si="6"/>
        <v>#DIV/0!</v>
      </c>
      <c r="J12" s="216" t="e">
        <f t="shared" si="7"/>
        <v>#DIV/0!</v>
      </c>
      <c r="K12" s="216" t="e">
        <f t="shared" si="8"/>
        <v>#DIV/0!</v>
      </c>
      <c r="L12" s="216" t="e">
        <f t="shared" si="9"/>
        <v>#DIV/0!</v>
      </c>
      <c r="M12" s="216" t="e">
        <f t="shared" si="10"/>
        <v>#DIV/0!</v>
      </c>
      <c r="N12" s="216" t="e">
        <f t="shared" si="11"/>
        <v>#DIV/0!</v>
      </c>
      <c r="O12" s="216" t="e">
        <f t="shared" si="12"/>
        <v>#DIV/0!</v>
      </c>
      <c r="P12" s="216" t="e">
        <f t="shared" si="13"/>
        <v>#DIV/0!</v>
      </c>
    </row>
    <row r="13" spans="1:16" x14ac:dyDescent="0.2">
      <c r="A13" s="119" t="s">
        <v>433</v>
      </c>
      <c r="B13" s="217"/>
      <c r="C13" s="216" t="e">
        <f t="shared" si="0"/>
        <v>#DIV/0!</v>
      </c>
      <c r="D13" s="216" t="e">
        <f t="shared" si="1"/>
        <v>#DIV/0!</v>
      </c>
      <c r="E13" s="216" t="e">
        <f t="shared" si="2"/>
        <v>#DIV/0!</v>
      </c>
      <c r="F13" s="216" t="e">
        <f t="shared" si="3"/>
        <v>#DIV/0!</v>
      </c>
      <c r="G13" s="216" t="e">
        <f t="shared" si="4"/>
        <v>#DIV/0!</v>
      </c>
      <c r="H13" s="216" t="e">
        <f t="shared" si="5"/>
        <v>#DIV/0!</v>
      </c>
      <c r="I13" s="216" t="e">
        <f t="shared" si="6"/>
        <v>#DIV/0!</v>
      </c>
      <c r="J13" s="216" t="e">
        <f t="shared" si="7"/>
        <v>#DIV/0!</v>
      </c>
      <c r="K13" s="216" t="e">
        <f t="shared" si="8"/>
        <v>#DIV/0!</v>
      </c>
      <c r="L13" s="216" t="e">
        <f t="shared" si="9"/>
        <v>#DIV/0!</v>
      </c>
      <c r="M13" s="216" t="e">
        <f t="shared" si="10"/>
        <v>#DIV/0!</v>
      </c>
      <c r="N13" s="216" t="e">
        <f t="shared" si="11"/>
        <v>#DIV/0!</v>
      </c>
      <c r="O13" s="216" t="e">
        <f t="shared" si="12"/>
        <v>#DIV/0!</v>
      </c>
      <c r="P13" s="216" t="e">
        <f t="shared" si="13"/>
        <v>#DIV/0!</v>
      </c>
    </row>
    <row r="14" spans="1:16" x14ac:dyDescent="0.2">
      <c r="A14" s="119" t="s">
        <v>438</v>
      </c>
      <c r="B14" s="217"/>
      <c r="C14" s="216" t="e">
        <f t="shared" si="0"/>
        <v>#DIV/0!</v>
      </c>
      <c r="D14" s="216" t="e">
        <f t="shared" si="1"/>
        <v>#DIV/0!</v>
      </c>
      <c r="E14" s="216" t="e">
        <f t="shared" si="2"/>
        <v>#DIV/0!</v>
      </c>
      <c r="F14" s="216" t="e">
        <f t="shared" si="3"/>
        <v>#DIV/0!</v>
      </c>
      <c r="G14" s="216" t="e">
        <f t="shared" si="4"/>
        <v>#DIV/0!</v>
      </c>
      <c r="H14" s="216" t="e">
        <f t="shared" si="5"/>
        <v>#DIV/0!</v>
      </c>
      <c r="I14" s="216" t="e">
        <f t="shared" si="6"/>
        <v>#DIV/0!</v>
      </c>
      <c r="J14" s="216" t="e">
        <f t="shared" si="7"/>
        <v>#DIV/0!</v>
      </c>
      <c r="K14" s="216" t="e">
        <f t="shared" si="8"/>
        <v>#DIV/0!</v>
      </c>
      <c r="L14" s="216" t="e">
        <f t="shared" si="9"/>
        <v>#DIV/0!</v>
      </c>
      <c r="M14" s="216" t="e">
        <f t="shared" si="10"/>
        <v>#DIV/0!</v>
      </c>
      <c r="N14" s="216" t="e">
        <f t="shared" si="11"/>
        <v>#DIV/0!</v>
      </c>
      <c r="O14" s="216" t="e">
        <f t="shared" si="12"/>
        <v>#DIV/0!</v>
      </c>
      <c r="P14" s="216" t="e">
        <f t="shared" si="13"/>
        <v>#DIV/0!</v>
      </c>
    </row>
    <row r="15" spans="1:16" x14ac:dyDescent="0.2">
      <c r="A15" s="119" t="s">
        <v>439</v>
      </c>
      <c r="B15" s="217">
        <v>200</v>
      </c>
      <c r="C15" s="216">
        <f t="shared" si="0"/>
        <v>7.4999999999999997E-2</v>
      </c>
      <c r="D15" s="216">
        <f t="shared" si="1"/>
        <v>0.375</v>
      </c>
      <c r="E15" s="216">
        <f t="shared" si="2"/>
        <v>1.875</v>
      </c>
      <c r="F15" s="216">
        <f t="shared" si="3"/>
        <v>7.5</v>
      </c>
      <c r="G15" s="216">
        <f t="shared" si="4"/>
        <v>5.625</v>
      </c>
      <c r="H15" s="216">
        <f t="shared" si="5"/>
        <v>37.5</v>
      </c>
      <c r="I15" s="216">
        <f t="shared" si="6"/>
        <v>7.5</v>
      </c>
      <c r="J15" s="216">
        <f t="shared" si="7"/>
        <v>0.05</v>
      </c>
      <c r="K15" s="216">
        <f t="shared" si="8"/>
        <v>0.25</v>
      </c>
      <c r="L15" s="216">
        <f t="shared" si="9"/>
        <v>1</v>
      </c>
      <c r="M15" s="216">
        <f t="shared" si="10"/>
        <v>5</v>
      </c>
      <c r="N15" s="216">
        <f t="shared" si="11"/>
        <v>3.75</v>
      </c>
      <c r="O15" s="216">
        <f t="shared" si="12"/>
        <v>25</v>
      </c>
      <c r="P15" s="216">
        <f t="shared" si="13"/>
        <v>5</v>
      </c>
    </row>
    <row r="16" spans="1:16" x14ac:dyDescent="0.2">
      <c r="A16" s="119" t="s">
        <v>440</v>
      </c>
      <c r="B16" s="217">
        <v>25</v>
      </c>
      <c r="C16" s="216">
        <f t="shared" si="0"/>
        <v>0.6</v>
      </c>
      <c r="D16" s="216">
        <f t="shared" si="1"/>
        <v>3</v>
      </c>
      <c r="E16" s="216">
        <f t="shared" si="2"/>
        <v>15</v>
      </c>
      <c r="F16" s="216">
        <f t="shared" si="3"/>
        <v>60</v>
      </c>
      <c r="G16" s="216">
        <f t="shared" si="4"/>
        <v>45</v>
      </c>
      <c r="H16" s="216">
        <f t="shared" si="5"/>
        <v>300</v>
      </c>
      <c r="I16" s="216">
        <f t="shared" si="6"/>
        <v>60</v>
      </c>
      <c r="J16" s="216">
        <f t="shared" si="7"/>
        <v>0.4</v>
      </c>
      <c r="K16" s="216">
        <f t="shared" si="8"/>
        <v>2</v>
      </c>
      <c r="L16" s="216">
        <f t="shared" si="9"/>
        <v>8</v>
      </c>
      <c r="M16" s="216">
        <f t="shared" si="10"/>
        <v>40</v>
      </c>
      <c r="N16" s="216">
        <f t="shared" si="11"/>
        <v>30</v>
      </c>
      <c r="O16" s="216">
        <f t="shared" si="12"/>
        <v>200</v>
      </c>
      <c r="P16" s="216">
        <f t="shared" si="13"/>
        <v>40</v>
      </c>
    </row>
    <row r="17" spans="1:16" x14ac:dyDescent="0.2">
      <c r="A17" s="119" t="s">
        <v>442</v>
      </c>
      <c r="B17" s="217"/>
      <c r="C17" s="216" t="e">
        <f t="shared" si="0"/>
        <v>#DIV/0!</v>
      </c>
      <c r="D17" s="216" t="e">
        <f t="shared" si="1"/>
        <v>#DIV/0!</v>
      </c>
      <c r="E17" s="216" t="e">
        <f t="shared" si="2"/>
        <v>#DIV/0!</v>
      </c>
      <c r="F17" s="216" t="e">
        <f t="shared" si="3"/>
        <v>#DIV/0!</v>
      </c>
      <c r="G17" s="216" t="e">
        <f t="shared" si="4"/>
        <v>#DIV/0!</v>
      </c>
      <c r="H17" s="216" t="e">
        <f t="shared" si="5"/>
        <v>#DIV/0!</v>
      </c>
      <c r="I17" s="216" t="e">
        <f t="shared" si="6"/>
        <v>#DIV/0!</v>
      </c>
      <c r="J17" s="216" t="e">
        <f t="shared" si="7"/>
        <v>#DIV/0!</v>
      </c>
      <c r="K17" s="216" t="e">
        <f t="shared" si="8"/>
        <v>#DIV/0!</v>
      </c>
      <c r="L17" s="216" t="e">
        <f t="shared" si="9"/>
        <v>#DIV/0!</v>
      </c>
      <c r="M17" s="216" t="e">
        <f t="shared" si="10"/>
        <v>#DIV/0!</v>
      </c>
      <c r="N17" s="216" t="e">
        <f t="shared" si="11"/>
        <v>#DIV/0!</v>
      </c>
      <c r="O17" s="216" t="e">
        <f t="shared" si="12"/>
        <v>#DIV/0!</v>
      </c>
      <c r="P17" s="216" t="e">
        <f t="shared" si="13"/>
        <v>#DIV/0!</v>
      </c>
    </row>
    <row r="18" spans="1:16" x14ac:dyDescent="0.2">
      <c r="A18" s="119" t="s">
        <v>441</v>
      </c>
      <c r="B18" s="217"/>
      <c r="C18" s="216" t="e">
        <f t="shared" si="0"/>
        <v>#DIV/0!</v>
      </c>
      <c r="D18" s="216" t="e">
        <f t="shared" si="1"/>
        <v>#DIV/0!</v>
      </c>
      <c r="E18" s="216" t="e">
        <f t="shared" si="2"/>
        <v>#DIV/0!</v>
      </c>
      <c r="F18" s="216" t="e">
        <f t="shared" si="3"/>
        <v>#DIV/0!</v>
      </c>
      <c r="G18" s="216" t="e">
        <f t="shared" si="4"/>
        <v>#DIV/0!</v>
      </c>
      <c r="H18" s="216" t="e">
        <f t="shared" si="5"/>
        <v>#DIV/0!</v>
      </c>
      <c r="I18" s="216" t="e">
        <f t="shared" si="6"/>
        <v>#DIV/0!</v>
      </c>
      <c r="J18" s="216" t="e">
        <f t="shared" si="7"/>
        <v>#DIV/0!</v>
      </c>
      <c r="K18" s="216" t="e">
        <f t="shared" si="8"/>
        <v>#DIV/0!</v>
      </c>
      <c r="L18" s="216" t="e">
        <f t="shared" si="9"/>
        <v>#DIV/0!</v>
      </c>
      <c r="M18" s="216" t="e">
        <f t="shared" si="10"/>
        <v>#DIV/0!</v>
      </c>
      <c r="N18" s="216" t="e">
        <f t="shared" si="11"/>
        <v>#DIV/0!</v>
      </c>
      <c r="O18" s="216" t="e">
        <f t="shared" si="12"/>
        <v>#DIV/0!</v>
      </c>
      <c r="P18" s="216" t="e">
        <f t="shared" si="13"/>
        <v>#DIV/0!</v>
      </c>
    </row>
    <row r="19" spans="1:16" x14ac:dyDescent="0.2">
      <c r="B19" s="217"/>
      <c r="C19" s="216" t="e">
        <f t="shared" si="0"/>
        <v>#DIV/0!</v>
      </c>
      <c r="D19" s="216" t="e">
        <f t="shared" si="1"/>
        <v>#DIV/0!</v>
      </c>
      <c r="E19" s="216" t="e">
        <f t="shared" si="2"/>
        <v>#DIV/0!</v>
      </c>
      <c r="F19" s="216" t="e">
        <f t="shared" si="3"/>
        <v>#DIV/0!</v>
      </c>
      <c r="G19" s="216" t="e">
        <f t="shared" si="4"/>
        <v>#DIV/0!</v>
      </c>
      <c r="H19" s="216" t="e">
        <f t="shared" si="5"/>
        <v>#DIV/0!</v>
      </c>
      <c r="I19" s="216" t="e">
        <f t="shared" si="6"/>
        <v>#DIV/0!</v>
      </c>
      <c r="J19" s="216" t="e">
        <f t="shared" si="7"/>
        <v>#DIV/0!</v>
      </c>
      <c r="K19" s="216" t="e">
        <f t="shared" si="8"/>
        <v>#DIV/0!</v>
      </c>
      <c r="L19" s="216" t="e">
        <f t="shared" si="9"/>
        <v>#DIV/0!</v>
      </c>
      <c r="M19" s="216" t="e">
        <f t="shared" si="10"/>
        <v>#DIV/0!</v>
      </c>
      <c r="N19" s="216" t="e">
        <f t="shared" si="11"/>
        <v>#DIV/0!</v>
      </c>
      <c r="O19" s="216" t="e">
        <f t="shared" si="12"/>
        <v>#DIV/0!</v>
      </c>
      <c r="P19" s="216" t="e">
        <f t="shared" si="13"/>
        <v>#DIV/0!</v>
      </c>
    </row>
    <row r="20" spans="1:16" x14ac:dyDescent="0.2">
      <c r="B20" s="217"/>
      <c r="C20" s="216" t="e">
        <f t="shared" si="0"/>
        <v>#DIV/0!</v>
      </c>
      <c r="D20" s="216" t="e">
        <f t="shared" si="1"/>
        <v>#DIV/0!</v>
      </c>
      <c r="E20" s="216" t="e">
        <f t="shared" si="2"/>
        <v>#DIV/0!</v>
      </c>
      <c r="F20" s="216" t="e">
        <f t="shared" si="3"/>
        <v>#DIV/0!</v>
      </c>
      <c r="G20" s="216" t="e">
        <f t="shared" si="4"/>
        <v>#DIV/0!</v>
      </c>
      <c r="H20" s="216" t="e">
        <f t="shared" si="5"/>
        <v>#DIV/0!</v>
      </c>
      <c r="I20" s="216" t="e">
        <f t="shared" si="6"/>
        <v>#DIV/0!</v>
      </c>
      <c r="J20" s="216" t="e">
        <f t="shared" si="7"/>
        <v>#DIV/0!</v>
      </c>
      <c r="K20" s="216" t="e">
        <f t="shared" si="8"/>
        <v>#DIV/0!</v>
      </c>
      <c r="L20" s="216" t="e">
        <f t="shared" si="9"/>
        <v>#DIV/0!</v>
      </c>
      <c r="M20" s="216" t="e">
        <f t="shared" si="10"/>
        <v>#DIV/0!</v>
      </c>
      <c r="N20" s="216" t="e">
        <f t="shared" si="11"/>
        <v>#DIV/0!</v>
      </c>
      <c r="O20" s="216" t="e">
        <f t="shared" si="12"/>
        <v>#DIV/0!</v>
      </c>
      <c r="P20" s="216" t="e">
        <f t="shared" si="13"/>
        <v>#DIV/0!</v>
      </c>
    </row>
    <row r="21" spans="1:16" x14ac:dyDescent="0.2">
      <c r="B21" s="217"/>
      <c r="C21" s="216" t="e">
        <f t="shared" si="0"/>
        <v>#DIV/0!</v>
      </c>
      <c r="D21" s="216" t="e">
        <f t="shared" si="1"/>
        <v>#DIV/0!</v>
      </c>
      <c r="E21" s="216" t="e">
        <f t="shared" si="2"/>
        <v>#DIV/0!</v>
      </c>
      <c r="F21" s="216" t="e">
        <f t="shared" si="3"/>
        <v>#DIV/0!</v>
      </c>
      <c r="G21" s="216" t="e">
        <f t="shared" si="4"/>
        <v>#DIV/0!</v>
      </c>
      <c r="H21" s="216" t="e">
        <f t="shared" si="5"/>
        <v>#DIV/0!</v>
      </c>
      <c r="I21" s="216" t="e">
        <f t="shared" si="6"/>
        <v>#DIV/0!</v>
      </c>
      <c r="J21" s="216" t="e">
        <f t="shared" si="7"/>
        <v>#DIV/0!</v>
      </c>
      <c r="K21" s="216" t="e">
        <f t="shared" si="8"/>
        <v>#DIV/0!</v>
      </c>
      <c r="L21" s="216" t="e">
        <f t="shared" si="9"/>
        <v>#DIV/0!</v>
      </c>
      <c r="M21" s="216" t="e">
        <f t="shared" si="10"/>
        <v>#DIV/0!</v>
      </c>
      <c r="N21" s="216" t="e">
        <f t="shared" si="11"/>
        <v>#DIV/0!</v>
      </c>
      <c r="O21" s="216" t="e">
        <f t="shared" si="12"/>
        <v>#DIV/0!</v>
      </c>
      <c r="P21" s="216" t="e">
        <f t="shared" si="13"/>
        <v>#DIV/0!</v>
      </c>
    </row>
    <row r="22" spans="1:16" x14ac:dyDescent="0.2">
      <c r="B22" s="217"/>
      <c r="C22" s="216" t="e">
        <f t="shared" si="0"/>
        <v>#DIV/0!</v>
      </c>
      <c r="D22" s="216" t="e">
        <f t="shared" si="1"/>
        <v>#DIV/0!</v>
      </c>
      <c r="E22" s="216" t="e">
        <f t="shared" si="2"/>
        <v>#DIV/0!</v>
      </c>
      <c r="F22" s="216" t="e">
        <f t="shared" si="3"/>
        <v>#DIV/0!</v>
      </c>
      <c r="G22" s="216" t="e">
        <f t="shared" si="4"/>
        <v>#DIV/0!</v>
      </c>
      <c r="H22" s="216" t="e">
        <f t="shared" si="5"/>
        <v>#DIV/0!</v>
      </c>
      <c r="I22" s="216" t="e">
        <f t="shared" si="6"/>
        <v>#DIV/0!</v>
      </c>
      <c r="J22" s="216" t="e">
        <f t="shared" si="7"/>
        <v>#DIV/0!</v>
      </c>
      <c r="K22" s="216" t="e">
        <f t="shared" si="8"/>
        <v>#DIV/0!</v>
      </c>
      <c r="L22" s="216" t="e">
        <f t="shared" si="9"/>
        <v>#DIV/0!</v>
      </c>
      <c r="M22" s="216" t="e">
        <f t="shared" si="10"/>
        <v>#DIV/0!</v>
      </c>
      <c r="N22" s="216" t="e">
        <f t="shared" si="11"/>
        <v>#DIV/0!</v>
      </c>
      <c r="O22" s="216" t="e">
        <f t="shared" si="12"/>
        <v>#DIV/0!</v>
      </c>
      <c r="P22" s="216" t="e">
        <f t="shared" si="13"/>
        <v>#DIV/0!</v>
      </c>
    </row>
    <row r="23" spans="1:16" x14ac:dyDescent="0.2">
      <c r="B23" s="217"/>
      <c r="C23" s="216" t="e">
        <f t="shared" si="0"/>
        <v>#DIV/0!</v>
      </c>
      <c r="D23" s="216" t="e">
        <f t="shared" si="1"/>
        <v>#DIV/0!</v>
      </c>
      <c r="E23" s="216" t="e">
        <f t="shared" si="2"/>
        <v>#DIV/0!</v>
      </c>
      <c r="F23" s="216" t="e">
        <f t="shared" si="3"/>
        <v>#DIV/0!</v>
      </c>
      <c r="G23" s="216" t="e">
        <f t="shared" si="4"/>
        <v>#DIV/0!</v>
      </c>
      <c r="H23" s="216" t="e">
        <f t="shared" si="5"/>
        <v>#DIV/0!</v>
      </c>
      <c r="I23" s="216" t="e">
        <f t="shared" si="6"/>
        <v>#DIV/0!</v>
      </c>
      <c r="J23" s="216" t="e">
        <f t="shared" si="7"/>
        <v>#DIV/0!</v>
      </c>
      <c r="K23" s="216" t="e">
        <f t="shared" si="8"/>
        <v>#DIV/0!</v>
      </c>
      <c r="L23" s="216" t="e">
        <f t="shared" si="9"/>
        <v>#DIV/0!</v>
      </c>
      <c r="M23" s="216" t="e">
        <f t="shared" si="10"/>
        <v>#DIV/0!</v>
      </c>
      <c r="N23" s="216" t="e">
        <f t="shared" si="11"/>
        <v>#DIV/0!</v>
      </c>
      <c r="O23" s="216" t="e">
        <f t="shared" si="12"/>
        <v>#DIV/0!</v>
      </c>
      <c r="P23" s="216" t="e">
        <f t="shared" si="13"/>
        <v>#DIV/0!</v>
      </c>
    </row>
    <row r="24" spans="1:16" x14ac:dyDescent="0.2">
      <c r="B24" s="217"/>
      <c r="C24" s="216" t="e">
        <f t="shared" si="0"/>
        <v>#DIV/0!</v>
      </c>
      <c r="D24" s="216" t="e">
        <f t="shared" si="1"/>
        <v>#DIV/0!</v>
      </c>
      <c r="E24" s="216" t="e">
        <f t="shared" si="2"/>
        <v>#DIV/0!</v>
      </c>
      <c r="F24" s="216" t="e">
        <f t="shared" si="3"/>
        <v>#DIV/0!</v>
      </c>
      <c r="G24" s="216" t="e">
        <f t="shared" si="4"/>
        <v>#DIV/0!</v>
      </c>
      <c r="H24" s="216" t="e">
        <f t="shared" si="5"/>
        <v>#DIV/0!</v>
      </c>
      <c r="I24" s="216" t="e">
        <f t="shared" si="6"/>
        <v>#DIV/0!</v>
      </c>
      <c r="J24" s="216" t="e">
        <f t="shared" si="7"/>
        <v>#DIV/0!</v>
      </c>
      <c r="K24" s="216" t="e">
        <f t="shared" si="8"/>
        <v>#DIV/0!</v>
      </c>
      <c r="L24" s="216" t="e">
        <f t="shared" si="9"/>
        <v>#DIV/0!</v>
      </c>
      <c r="M24" s="216" t="e">
        <f t="shared" si="10"/>
        <v>#DIV/0!</v>
      </c>
      <c r="N24" s="216" t="e">
        <f t="shared" si="11"/>
        <v>#DIV/0!</v>
      </c>
      <c r="O24" s="216" t="e">
        <f t="shared" si="12"/>
        <v>#DIV/0!</v>
      </c>
      <c r="P24" s="216" t="e">
        <f t="shared" si="13"/>
        <v>#DIV/0!</v>
      </c>
    </row>
    <row r="25" spans="1:16" x14ac:dyDescent="0.2">
      <c r="B25" s="217"/>
      <c r="C25" s="216" t="e">
        <f t="shared" si="0"/>
        <v>#DIV/0!</v>
      </c>
      <c r="D25" s="216" t="e">
        <f t="shared" si="1"/>
        <v>#DIV/0!</v>
      </c>
      <c r="E25" s="216" t="e">
        <f t="shared" si="2"/>
        <v>#DIV/0!</v>
      </c>
      <c r="F25" s="216" t="e">
        <f t="shared" si="3"/>
        <v>#DIV/0!</v>
      </c>
      <c r="G25" s="216" t="e">
        <f t="shared" si="4"/>
        <v>#DIV/0!</v>
      </c>
      <c r="H25" s="216" t="e">
        <f t="shared" si="5"/>
        <v>#DIV/0!</v>
      </c>
      <c r="I25" s="216" t="e">
        <f t="shared" si="6"/>
        <v>#DIV/0!</v>
      </c>
      <c r="J25" s="216" t="e">
        <f t="shared" si="7"/>
        <v>#DIV/0!</v>
      </c>
      <c r="K25" s="216" t="e">
        <f t="shared" si="8"/>
        <v>#DIV/0!</v>
      </c>
      <c r="L25" s="216" t="e">
        <f t="shared" si="9"/>
        <v>#DIV/0!</v>
      </c>
      <c r="M25" s="216" t="e">
        <f t="shared" si="10"/>
        <v>#DIV/0!</v>
      </c>
      <c r="N25" s="216" t="e">
        <f t="shared" si="11"/>
        <v>#DIV/0!</v>
      </c>
      <c r="O25" s="216" t="e">
        <f t="shared" si="12"/>
        <v>#DIV/0!</v>
      </c>
      <c r="P25" s="216" t="e">
        <f t="shared" si="13"/>
        <v>#DIV/0!</v>
      </c>
    </row>
    <row r="26" spans="1:16" x14ac:dyDescent="0.2">
      <c r="C26" s="216"/>
      <c r="D26" s="216"/>
      <c r="E26" s="216"/>
      <c r="F26" s="216"/>
      <c r="G26" s="216"/>
      <c r="H26" s="216"/>
      <c r="I26" s="216"/>
      <c r="J26" s="216"/>
      <c r="K26" s="216"/>
      <c r="L26" s="216"/>
      <c r="M26" s="216"/>
      <c r="N26" s="216"/>
      <c r="O26" s="216"/>
      <c r="P26" s="216"/>
    </row>
    <row r="27" spans="1:16" x14ac:dyDescent="0.2">
      <c r="C27" s="216"/>
      <c r="D27" s="216"/>
      <c r="E27" s="216"/>
      <c r="F27" s="216"/>
      <c r="G27" s="216"/>
      <c r="H27" s="216"/>
      <c r="I27" s="216"/>
      <c r="J27" s="216"/>
      <c r="K27" s="216"/>
      <c r="L27" s="216"/>
      <c r="M27" s="216"/>
      <c r="N27" s="216"/>
      <c r="O27" s="216"/>
      <c r="P27" s="216"/>
    </row>
    <row r="28" spans="1:16" x14ac:dyDescent="0.2">
      <c r="C28" s="216"/>
      <c r="D28" s="216"/>
      <c r="E28" s="216"/>
      <c r="F28" s="216"/>
      <c r="G28" s="216"/>
      <c r="H28" s="216"/>
      <c r="I28" s="216"/>
      <c r="J28" s="216"/>
      <c r="K28" s="216"/>
      <c r="L28" s="216"/>
      <c r="M28" s="216"/>
      <c r="N28" s="216"/>
      <c r="O28" s="216"/>
      <c r="P28" s="216"/>
    </row>
    <row r="29" spans="1:16" x14ac:dyDescent="0.2">
      <c r="C29" s="216"/>
      <c r="D29" s="216"/>
      <c r="E29" s="216"/>
      <c r="F29" s="216"/>
      <c r="G29" s="216"/>
      <c r="H29" s="216"/>
      <c r="I29" s="216"/>
      <c r="J29" s="216"/>
      <c r="K29" s="216"/>
      <c r="L29" s="216"/>
      <c r="M29" s="216"/>
      <c r="N29" s="216"/>
      <c r="O29" s="216"/>
      <c r="P29" s="216"/>
    </row>
    <row r="30" spans="1:16" x14ac:dyDescent="0.2">
      <c r="C30" s="216"/>
      <c r="D30" s="216"/>
      <c r="E30" s="216"/>
      <c r="F30" s="216"/>
      <c r="G30" s="216"/>
      <c r="H30" s="216"/>
      <c r="I30" s="216"/>
      <c r="J30" s="216"/>
      <c r="K30" s="216"/>
      <c r="L30" s="216"/>
      <c r="M30" s="216"/>
      <c r="N30" s="216"/>
      <c r="O30" s="216"/>
      <c r="P30" s="216"/>
    </row>
    <row r="31" spans="1:16" x14ac:dyDescent="0.2">
      <c r="C31" s="216"/>
      <c r="D31" s="216"/>
      <c r="E31" s="216"/>
      <c r="F31" s="216"/>
      <c r="G31" s="216"/>
      <c r="H31" s="216"/>
      <c r="I31" s="216"/>
      <c r="J31" s="216"/>
      <c r="K31" s="216"/>
      <c r="L31" s="216"/>
      <c r="M31" s="216"/>
      <c r="N31" s="216"/>
      <c r="O31" s="216"/>
      <c r="P31" s="216"/>
    </row>
    <row r="32" spans="1:16" x14ac:dyDescent="0.2">
      <c r="C32" s="216"/>
      <c r="D32" s="216"/>
      <c r="E32" s="216"/>
      <c r="F32" s="216"/>
      <c r="G32" s="216"/>
      <c r="H32" s="216"/>
      <c r="I32" s="216"/>
      <c r="J32" s="216"/>
      <c r="K32" s="216"/>
      <c r="L32" s="216"/>
      <c r="M32" s="216"/>
      <c r="N32" s="216"/>
      <c r="O32" s="216"/>
      <c r="P32" s="216"/>
    </row>
    <row r="33" spans="3:16" x14ac:dyDescent="0.2">
      <c r="C33" s="216"/>
      <c r="D33" s="216"/>
      <c r="E33" s="216"/>
      <c r="F33" s="216"/>
      <c r="G33" s="216"/>
      <c r="H33" s="216"/>
      <c r="I33" s="216"/>
      <c r="J33" s="216"/>
      <c r="K33" s="216"/>
      <c r="L33" s="216"/>
      <c r="M33" s="216"/>
      <c r="N33" s="216"/>
      <c r="O33" s="216"/>
      <c r="P33" s="216"/>
    </row>
    <row r="34" spans="3:16" x14ac:dyDescent="0.2">
      <c r="C34" s="216"/>
      <c r="D34" s="216"/>
      <c r="E34" s="216"/>
      <c r="F34" s="216"/>
      <c r="G34" s="216"/>
      <c r="H34" s="216"/>
      <c r="I34" s="216"/>
      <c r="J34" s="216"/>
      <c r="K34" s="216"/>
      <c r="L34" s="216"/>
      <c r="M34" s="216"/>
      <c r="N34" s="216"/>
      <c r="O34" s="216"/>
      <c r="P34" s="216"/>
    </row>
    <row r="35" spans="3:16" x14ac:dyDescent="0.2">
      <c r="C35" s="216"/>
      <c r="D35" s="216"/>
      <c r="E35" s="216"/>
      <c r="F35" s="216"/>
      <c r="G35" s="216"/>
      <c r="H35" s="216"/>
      <c r="I35" s="216"/>
      <c r="J35" s="216"/>
      <c r="K35" s="216"/>
      <c r="L35" s="216"/>
      <c r="M35" s="216"/>
      <c r="N35" s="216"/>
      <c r="O35" s="216"/>
      <c r="P35" s="216"/>
    </row>
    <row r="36" spans="3:16" x14ac:dyDescent="0.2">
      <c r="C36" s="216"/>
      <c r="D36" s="216"/>
      <c r="E36" s="216"/>
      <c r="F36" s="216"/>
      <c r="G36" s="216"/>
      <c r="H36" s="216"/>
      <c r="I36" s="216"/>
      <c r="J36" s="216"/>
      <c r="K36" s="216"/>
      <c r="L36" s="216"/>
      <c r="M36" s="216"/>
      <c r="N36" s="216"/>
      <c r="O36" s="216"/>
      <c r="P36" s="216"/>
    </row>
    <row r="37" spans="3:16" x14ac:dyDescent="0.2">
      <c r="C37" s="216"/>
      <c r="D37" s="216"/>
      <c r="E37" s="216"/>
      <c r="F37" s="216"/>
      <c r="G37" s="216"/>
      <c r="H37" s="216"/>
      <c r="I37" s="216"/>
      <c r="J37" s="216"/>
      <c r="K37" s="216"/>
      <c r="L37" s="216"/>
      <c r="M37" s="216"/>
      <c r="N37" s="216"/>
      <c r="O37" s="216"/>
      <c r="P37" s="216"/>
    </row>
    <row r="38" spans="3:16" x14ac:dyDescent="0.2">
      <c r="C38" s="216"/>
      <c r="D38" s="216"/>
      <c r="E38" s="216"/>
      <c r="F38" s="216"/>
      <c r="G38" s="216"/>
      <c r="H38" s="216"/>
      <c r="I38" s="216"/>
      <c r="J38" s="216"/>
      <c r="K38" s="216"/>
      <c r="L38" s="216"/>
      <c r="M38" s="216"/>
      <c r="N38" s="216"/>
      <c r="O38" s="216"/>
      <c r="P38" s="216"/>
    </row>
    <row r="39" spans="3:16" x14ac:dyDescent="0.2">
      <c r="C39" s="216"/>
      <c r="D39" s="216"/>
      <c r="E39" s="216"/>
      <c r="F39" s="216"/>
      <c r="G39" s="216"/>
      <c r="H39" s="216"/>
      <c r="I39" s="216"/>
      <c r="J39" s="216"/>
      <c r="K39" s="216"/>
      <c r="L39" s="216"/>
      <c r="M39" s="216"/>
      <c r="N39" s="216"/>
      <c r="O39" s="216"/>
      <c r="P39" s="216"/>
    </row>
  </sheetData>
  <mergeCells count="2">
    <mergeCell ref="C1:I1"/>
    <mergeCell ref="J1:P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43" t="s">
        <v>117</v>
      </c>
      <c r="B26" s="226"/>
      <c r="C26" s="226"/>
    </row>
    <row r="27" spans="1:3" x14ac:dyDescent="0.2">
      <c r="A27" s="242"/>
      <c r="B27" s="226"/>
      <c r="C27" s="50"/>
    </row>
    <row r="28" spans="1:3" x14ac:dyDescent="0.2">
      <c r="A28" s="242"/>
      <c r="B28" s="226"/>
      <c r="C28" s="51"/>
    </row>
    <row r="29" spans="1:3" x14ac:dyDescent="0.2">
      <c r="A29" s="242"/>
      <c r="B29" s="226"/>
      <c r="C29" s="121"/>
    </row>
    <row r="30" spans="1:3" x14ac:dyDescent="0.2">
      <c r="A30" s="242"/>
      <c r="B30" s="226"/>
      <c r="C30" s="53"/>
    </row>
    <row r="31" spans="1:3" x14ac:dyDescent="0.2">
      <c r="A31" s="242"/>
      <c r="B31" s="226"/>
      <c r="C31" s="53"/>
    </row>
    <row r="32" spans="1:3" x14ac:dyDescent="0.2">
      <c r="A32" s="240"/>
      <c r="B32" s="226"/>
      <c r="C32" s="121"/>
    </row>
    <row r="33" spans="1:3" x14ac:dyDescent="0.2">
      <c r="A33" s="239"/>
      <c r="B33" s="226"/>
      <c r="C33" s="53"/>
    </row>
    <row r="34" spans="1:3" x14ac:dyDescent="0.2">
      <c r="A34" s="239"/>
      <c r="B34" s="226"/>
      <c r="C34" s="53"/>
    </row>
    <row r="35" spans="1:3" x14ac:dyDescent="0.2">
      <c r="A35" s="239"/>
      <c r="B35" s="226"/>
      <c r="C35" s="53"/>
    </row>
    <row r="36" spans="1:3" x14ac:dyDescent="0.2">
      <c r="A36" s="239"/>
      <c r="B36" s="226"/>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Modules</vt:lpstr>
      <vt:lpstr>Steam</vt:lpstr>
      <vt:lpstr>Solar Panels</vt:lpstr>
      <vt:lpstr>Solar (Magic)</vt:lpstr>
      <vt:lpstr>Nuclear Fuel</vt:lpstr>
      <vt:lpstr>Membranes</vt:lpstr>
      <vt:lpstr>Laser Turrets</vt:lpstr>
      <vt:lpstr>Enemies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2015-05-13T13:14:23Z</dcterms:modified>
</cp:coreProperties>
</file>