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t\Documents\GitHub\Dytech\0 DyTech Informations\"/>
    </mc:Choice>
  </mc:AlternateContent>
  <bookViews>
    <workbookView xWindow="0" yWindow="0" windowWidth="25200" windowHeight="12135" activeTab="3"/>
  </bookViews>
  <sheets>
    <sheet name="Modules" sheetId="1" r:id="rId1"/>
    <sheet name="Steam" sheetId="2" r:id="rId2"/>
    <sheet name="Solar Panels" sheetId="8" r:id="rId3"/>
    <sheet name="Nuclear Reactor" sheetId="11" r:id="rId4"/>
    <sheet name="Laser Turrets" sheetId="3" r:id="rId5"/>
    <sheet name="Empty Sheet" sheetId="9" r:id="rId6"/>
    <sheet name="Gems" sheetId="10" r:id="rId7"/>
    <sheet name="Msc" sheetId="5" r:id="rId8"/>
    <sheet name="Dytech Balance" sheetId="6" state="hidden" r:id="rId9"/>
    <sheet name="Msc2" sheetId="7" r:id="rId10"/>
  </sheets>
  <calcPr calcId="152511"/>
</workbook>
</file>

<file path=xl/calcChain.xml><?xml version="1.0" encoding="utf-8"?>
<calcChain xmlns="http://schemas.openxmlformats.org/spreadsheetml/2006/main">
  <c r="G20" i="11" l="1"/>
  <c r="H20" i="11"/>
  <c r="G21" i="11"/>
  <c r="G17" i="11"/>
  <c r="G12" i="11"/>
  <c r="H16" i="11"/>
  <c r="H18" i="11" s="1"/>
  <c r="G16" i="11"/>
  <c r="M17" i="11"/>
  <c r="M12" i="11"/>
  <c r="S31" i="11"/>
  <c r="M8" i="11"/>
  <c r="M11" i="11"/>
  <c r="G11" i="11"/>
  <c r="H11" i="11" s="1"/>
  <c r="G8" i="11"/>
  <c r="H8" i="11" s="1"/>
  <c r="K10" i="11" s="1"/>
  <c r="M9" i="11"/>
  <c r="N9" i="11" s="1"/>
  <c r="H17" i="11"/>
  <c r="H12" i="11"/>
  <c r="M13" i="11" l="1"/>
  <c r="H13" i="11"/>
  <c r="K13" i="11" l="1"/>
  <c r="K18" i="11" s="1"/>
  <c r="N13" i="11"/>
  <c r="M16" i="11"/>
  <c r="M18" i="11" s="1"/>
  <c r="H3" i="8"/>
  <c r="N18" i="11" l="1"/>
  <c r="O5" i="2"/>
  <c r="O6" i="2"/>
  <c r="O7" i="2"/>
  <c r="O8" i="2"/>
  <c r="O4" i="2"/>
  <c r="H5" i="2"/>
  <c r="H6" i="2"/>
  <c r="H7" i="2"/>
  <c r="H8" i="2"/>
  <c r="H4" i="2"/>
  <c r="N3" i="2" l="1"/>
  <c r="B4" i="2"/>
  <c r="B5" i="2"/>
  <c r="B6" i="2" s="1"/>
  <c r="B7" i="2" s="1"/>
  <c r="B8" i="2" s="1"/>
  <c r="C30" i="8"/>
  <c r="C31" i="8" s="1"/>
  <c r="C32" i="8" s="1"/>
  <c r="C33" i="8" s="1"/>
  <c r="E3" i="8"/>
  <c r="B10" i="8"/>
  <c r="B13" i="8"/>
  <c r="B12" i="8"/>
  <c r="B11" i="8"/>
  <c r="B23" i="8"/>
  <c r="D18" i="8"/>
  <c r="D19" i="8"/>
  <c r="D20" i="8"/>
  <c r="D21" i="8"/>
  <c r="D17" i="8"/>
  <c r="E24" i="8"/>
  <c r="E23" i="8"/>
  <c r="E21" i="8"/>
  <c r="E20" i="8"/>
  <c r="E19" i="8"/>
  <c r="E18" i="8"/>
  <c r="C24" i="8"/>
  <c r="B21" i="8"/>
  <c r="C19" i="8"/>
  <c r="C18" i="8"/>
  <c r="C17" i="8"/>
  <c r="C20" i="8"/>
  <c r="D22" i="2"/>
  <c r="D23" i="2" s="1"/>
  <c r="G3" i="2"/>
  <c r="D3" i="2"/>
  <c r="E4" i="2"/>
  <c r="D4" i="2" l="1"/>
  <c r="E4" i="8"/>
  <c r="F3" i="8"/>
  <c r="G3" i="8"/>
  <c r="D23" i="8"/>
  <c r="B24" i="8"/>
  <c r="D24" i="8" s="1"/>
  <c r="C4" i="2"/>
  <c r="G22" i="2"/>
  <c r="C40" i="7"/>
  <c r="G34" i="7"/>
  <c r="H31" i="7"/>
  <c r="F31" i="7"/>
  <c r="B28" i="7"/>
  <c r="G24" i="7"/>
  <c r="G25" i="7" s="1"/>
  <c r="B24" i="7"/>
  <c r="I23" i="7"/>
  <c r="G23" i="7"/>
  <c r="B23" i="7"/>
  <c r="H20" i="7"/>
  <c r="E20" i="7"/>
  <c r="E21" i="7" s="1"/>
  <c r="B20" i="7"/>
  <c r="H19" i="7"/>
  <c r="G19" i="7"/>
  <c r="F19" i="7"/>
  <c r="F18" i="7"/>
  <c r="E18" i="7"/>
  <c r="G16" i="7"/>
  <c r="B12" i="7"/>
  <c r="B11" i="7"/>
  <c r="D10" i="7"/>
  <c r="G8" i="7"/>
  <c r="G7" i="7" s="1"/>
  <c r="H7" i="7" s="1"/>
  <c r="B3" i="7"/>
  <c r="B4" i="7" s="1"/>
  <c r="B6" i="7" s="1"/>
  <c r="C6" i="7" s="1"/>
  <c r="D6" i="7" s="1"/>
  <c r="D7" i="7" s="1"/>
  <c r="B2" i="7"/>
  <c r="B1" i="7"/>
  <c r="L23" i="6"/>
  <c r="L22" i="6"/>
  <c r="K22" i="6"/>
  <c r="N22" i="6" s="1"/>
  <c r="I22" i="6"/>
  <c r="F22" i="6"/>
  <c r="G22" i="6" s="1"/>
  <c r="E22" i="6"/>
  <c r="L21" i="6"/>
  <c r="K21" i="6"/>
  <c r="N21" i="6" s="1"/>
  <c r="I21" i="6"/>
  <c r="F21" i="6"/>
  <c r="E21" i="6"/>
  <c r="G21" i="6" s="1"/>
  <c r="L20" i="6"/>
  <c r="K20" i="6"/>
  <c r="N20" i="6" s="1"/>
  <c r="I20" i="6"/>
  <c r="G20" i="6"/>
  <c r="F20" i="6"/>
  <c r="E20" i="6"/>
  <c r="L19" i="6"/>
  <c r="K19" i="6"/>
  <c r="N19" i="6" s="1"/>
  <c r="I19" i="6"/>
  <c r="F19" i="6"/>
  <c r="G19" i="6" s="1"/>
  <c r="E19" i="6"/>
  <c r="E18" i="6"/>
  <c r="D13" i="6"/>
  <c r="D12" i="6"/>
  <c r="I12" i="6" s="1"/>
  <c r="I11" i="6"/>
  <c r="D11" i="6"/>
  <c r="I10" i="6"/>
  <c r="D10" i="6"/>
  <c r="I9" i="6"/>
  <c r="H9" i="6"/>
  <c r="H10" i="6" s="1"/>
  <c r="G9" i="6"/>
  <c r="E9" i="6"/>
  <c r="C9" i="6"/>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J29" i="1"/>
  <c r="J30" i="1" s="1"/>
  <c r="J31" i="1" s="1"/>
  <c r="J32" i="1" s="1"/>
  <c r="J33" i="1" s="1"/>
  <c r="J28" i="1"/>
  <c r="I28" i="1"/>
  <c r="K27" i="1"/>
  <c r="J27" i="1"/>
  <c r="I27" i="1"/>
  <c r="E27" i="1"/>
  <c r="E28" i="1" s="1"/>
  <c r="K26" i="1"/>
  <c r="J26" i="1"/>
  <c r="I26" i="1"/>
  <c r="F26" i="1"/>
  <c r="G26" i="1" s="1"/>
  <c r="G18" i="1"/>
  <c r="E17" i="1"/>
  <c r="E18" i="1" s="1"/>
  <c r="E16" i="1"/>
  <c r="G16" i="1" s="1"/>
  <c r="H15" i="1"/>
  <c r="E6" i="1"/>
  <c r="E5" i="1"/>
  <c r="H5" i="1" s="1"/>
  <c r="F4" i="1"/>
  <c r="E5" i="8" l="1"/>
  <c r="H5" i="8" s="1"/>
  <c r="H4" i="8"/>
  <c r="C10" i="2"/>
  <c r="G4" i="2" s="1"/>
  <c r="N4" i="2" s="1"/>
  <c r="G4" i="8"/>
  <c r="E6" i="8"/>
  <c r="H6" i="8" s="1"/>
  <c r="G5" i="8"/>
  <c r="F4" i="8"/>
  <c r="F5" i="8"/>
  <c r="G23" i="2"/>
  <c r="C5" i="2"/>
  <c r="F15" i="2" s="1"/>
  <c r="D5" i="2"/>
  <c r="G5" i="2" s="1"/>
  <c r="N5" i="2" s="1"/>
  <c r="E6" i="2"/>
  <c r="J5" i="2"/>
  <c r="E22" i="7"/>
  <c r="F21" i="7"/>
  <c r="L6" i="2"/>
  <c r="M15" i="3"/>
  <c r="N15" i="3" s="1"/>
  <c r="M31" i="3"/>
  <c r="N31" i="3" s="1"/>
  <c r="H11" i="6"/>
  <c r="F10" i="6"/>
  <c r="G10" i="6" s="1"/>
  <c r="E7" i="1"/>
  <c r="F6" i="1"/>
  <c r="H17" i="1" s="1"/>
  <c r="M32" i="3"/>
  <c r="H6" i="1"/>
  <c r="M13" i="3"/>
  <c r="N13" i="3" s="1"/>
  <c r="F33" i="3"/>
  <c r="F23" i="3"/>
  <c r="F13" i="3"/>
  <c r="H13" i="3" s="1"/>
  <c r="F42" i="3"/>
  <c r="H42" i="3" s="1"/>
  <c r="F32" i="3"/>
  <c r="H32" i="3" s="1"/>
  <c r="F22" i="3"/>
  <c r="H22" i="3" s="1"/>
  <c r="F24" i="3"/>
  <c r="H24" i="3" s="1"/>
  <c r="N22" i="3"/>
  <c r="M24" i="3"/>
  <c r="N24" i="3" s="1"/>
  <c r="L5" i="2"/>
  <c r="M22" i="3"/>
  <c r="F41" i="3"/>
  <c r="I13" i="6"/>
  <c r="B5" i="7"/>
  <c r="C5" i="7" s="1"/>
  <c r="H6" i="3"/>
  <c r="F14" i="3"/>
  <c r="H14" i="3" s="1"/>
  <c r="F31" i="3"/>
  <c r="H31" i="3" s="1"/>
  <c r="M6" i="3"/>
  <c r="F15" i="3"/>
  <c r="H15" i="3" s="1"/>
  <c r="B2" i="5"/>
  <c r="E10" i="6"/>
  <c r="L10" i="6" s="1"/>
  <c r="K10" i="6" s="1"/>
  <c r="N10" i="6" s="1"/>
  <c r="F5" i="1"/>
  <c r="H16" i="1" s="1"/>
  <c r="E19" i="1"/>
  <c r="F28" i="1"/>
  <c r="G28" i="1" s="1"/>
  <c r="E29" i="1"/>
  <c r="N42" i="3"/>
  <c r="L18" i="6"/>
  <c r="K18" i="6" s="1"/>
  <c r="N18" i="6" s="1"/>
  <c r="G18" i="6"/>
  <c r="H8" i="7"/>
  <c r="I8" i="7" s="1"/>
  <c r="G17" i="1"/>
  <c r="F27" i="1"/>
  <c r="G27" i="1" s="1"/>
  <c r="K28" i="1"/>
  <c r="E39" i="1"/>
  <c r="G38" i="1"/>
  <c r="N32" i="3"/>
  <c r="M40" i="3"/>
  <c r="N40" i="3" s="1"/>
  <c r="M42" i="3"/>
  <c r="L9" i="6"/>
  <c r="K9" i="6" s="1"/>
  <c r="N9" i="6" s="1"/>
  <c r="F4" i="2" l="1"/>
  <c r="M4" i="2" s="1"/>
  <c r="E7" i="8"/>
  <c r="G6" i="8"/>
  <c r="F6" i="8"/>
  <c r="F7" i="8"/>
  <c r="G24" i="2"/>
  <c r="C6" i="2"/>
  <c r="F16" i="2" s="1"/>
  <c r="D6" i="2"/>
  <c r="G6" i="2" s="1"/>
  <c r="N6" i="2" s="1"/>
  <c r="E7" i="2"/>
  <c r="J6" i="2"/>
  <c r="F5" i="2"/>
  <c r="M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G7" i="8" l="1"/>
  <c r="H7" i="8"/>
  <c r="G25" i="2"/>
  <c r="C7" i="2"/>
  <c r="F17" i="2" s="1"/>
  <c r="D7" i="2"/>
  <c r="G7" i="2" s="1"/>
  <c r="N7" i="2" s="1"/>
  <c r="E8" i="2"/>
  <c r="J8" i="2" s="1"/>
  <c r="J7" i="2"/>
  <c r="F6" i="2"/>
  <c r="M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G26" i="2" l="1"/>
  <c r="C8" i="2"/>
  <c r="F8" i="2" s="1"/>
  <c r="M8" i="2" s="1"/>
  <c r="F7" i="2"/>
  <c r="M7" i="2" s="1"/>
  <c r="D8" i="2"/>
  <c r="G8" i="2" s="1"/>
  <c r="N8" i="2" s="1"/>
  <c r="E42" i="1"/>
  <c r="G41" i="1"/>
  <c r="E10" i="1"/>
  <c r="H9" i="1"/>
  <c r="F9" i="1"/>
  <c r="H20" i="1" s="1"/>
  <c r="E32" i="1"/>
  <c r="K31" i="1"/>
  <c r="I31" i="1"/>
  <c r="F31" i="1"/>
  <c r="G31" i="1" s="1"/>
  <c r="G21" i="1"/>
  <c r="E22" i="1"/>
  <c r="F18" i="2" l="1"/>
  <c r="E10" i="2"/>
  <c r="F10" i="1"/>
  <c r="H21" i="1" s="1"/>
  <c r="E11" i="1"/>
  <c r="H10" i="1"/>
  <c r="E43" i="1"/>
  <c r="G42" i="1"/>
  <c r="G22" i="1"/>
  <c r="F32" i="1"/>
  <c r="G32" i="1" s="1"/>
  <c r="E33" i="1"/>
  <c r="K32" i="1"/>
  <c r="I32" i="1"/>
  <c r="E44" i="1" l="1"/>
  <c r="G44" i="1" s="1"/>
  <c r="G43" i="1"/>
  <c r="H11" i="1"/>
  <c r="F11" i="1"/>
  <c r="H22" i="1" s="1"/>
  <c r="I33" i="1"/>
  <c r="F33" i="1"/>
  <c r="G33" i="1" s="1"/>
  <c r="K33"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List>
</comments>
</file>

<file path=xl/comments4.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5.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<sst xmlns="http://schemas.openxmlformats.org/spreadsheetml/2006/main" count="396" uniqueCount="368">
  <si>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</si>
  <si>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</si>
  <si>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</si>
  <si>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</si>
  <si>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</si>
  <si>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</si>
  <si>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</si>
  <si>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</si>
  <si>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</si>
  <si>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</si>
  <si>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</si>
  <si>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</si>
  <si>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</si>
  <si>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</si>
  <si>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</si>
  <si>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</si>
  <si>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</si>
  <si>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</si>
  <si>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</si>
  <si>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</si>
  <si>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</si>
  <si>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</si>
  <si>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</si>
  <si>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</si>
  <si>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</si>
  <si>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</si>
  <si>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</si>
  <si>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</si>
  <si>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</si>
  <si>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</si>
  <si>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</si>
  <si>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</si>
  <si>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</si>
  <si>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</si>
  <si>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</si>
  <si>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</si>
  <si>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</si>
  <si>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</si>
  <si>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</si>
  <si>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</si>
  <si>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</si>
  <si>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</si>
  <si>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</si>
  <si>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</si>
  <si>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</si>
  <si>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</si>
  <si>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</si>
  <si>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</si>
  <si>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</si>
  <si>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</si>
  <si>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</si>
  <si>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</si>
  <si>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</si>
  <si>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</si>
  <si>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</si>
  <si>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</si>
  <si>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</si>
  <si>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</si>
  <si>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</si>
  <si>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</si>
  <si>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</si>
  <si>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</si>
  <si>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</si>
  <si>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</si>
  <si>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</si>
  <si>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</si>
  <si>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</si>
  <si>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</si>
  <si>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</si>
  <si>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</si>
  <si>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</si>
  <si>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</si>
  <si>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</si>
  <si>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</si>
  <si>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</si>
  <si>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</si>
  <si>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</si>
  <si>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</si>
  <si>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</si>
  <si>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</si>
  <si>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</si>
  <si>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</si>
  <si>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</si>
  <si>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</si>
  <si>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</si>
  <si>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</si>
  <si>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</si>
  <si>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</si>
  <si>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</si>
  <si>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</si>
  <si>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</si>
  <si>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</si>
  <si>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</si>
  <si>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</si>
  <si>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</si>
  <si>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</si>
  <si>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</si>
  <si>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</si>
  <si>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</si>
  <si>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</si>
  <si>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</si>
  <si>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</si>
  <si>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</si>
  <si>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</si>
  <si>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</si>
  <si>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</si>
  <si>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</si>
  <si>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</si>
  <si>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</si>
  <si>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</si>
  <si>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</si>
  <si>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</si>
  <si>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</si>
  <si>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</si>
  <si>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</si>
  <si>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</si>
  <si>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</si>
  <si>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</si>
  <si>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</si>
  <si>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</si>
  <si>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</si>
  <si>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</si>
  <si>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</si>
  <si>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</si>
  <si>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</si>
  <si>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</si>
  <si>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</si>
  <si>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</si>
  <si>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</si>
  <si>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</si>
  <si>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</si>
  <si>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</si>
  <si>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</si>
  <si>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</si>
  <si>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</si>
  <si>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</si>
  <si>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</si>
  <si>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</si>
  <si>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</si>
  <si>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</si>
  <si>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</si>
  <si>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</si>
  <si>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</si>
  <si>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</si>
  <si>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</si>
  <si>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</si>
  <si>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</si>
  <si>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</si>
  <si>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</si>
  <si>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</si>
  <si>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</si>
  <si>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</si>
  <si>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</si>
  <si>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</si>
  <si>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</si>
  <si>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</si>
  <si>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</si>
  <si>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</si>
  <si>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</si>
  <si>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</si>
  <si>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</si>
  <si>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</si>
  <si>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</si>
  <si>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</si>
  <si>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</si>
  <si>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</si>
  <si>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</si>
  <si>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</si>
  <si>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</si>
  <si>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</si>
  <si>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</si>
  <si>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</si>
  <si>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</si>
  <si>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</si>
  <si>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</si>
  <si>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</si>
  <si>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</si>
  <si>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</si>
  <si>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</si>
  <si>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</si>
  <si>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</si>
  <si>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</si>
  <si>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</si>
  <si>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</si>
  <si>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</si>
  <si>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</si>
  <si>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</si>
  <si>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</si>
  <si>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</si>
  <si>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</si>
  <si>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</si>
  <si>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</si>
  <si>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</si>
  <si>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</si>
  <si>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</si>
  <si>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</si>
  <si>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</si>
  <si>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</si>
  <si>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</si>
  <si>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</si>
  <si>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</si>
  <si>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</si>
  <si>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</si>
  <si>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</si>
  <si>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</si>
  <si>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</si>
  <si>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</si>
  <si>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</si>
  <si>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</si>
  <si>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</si>
  <si>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</si>
  <si>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</si>
  <si>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</si>
  <si>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</si>
  <si>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</si>
  <si>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</si>
  <si>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</si>
  <si>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</si>
  <si>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</si>
  <si>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</si>
  <si>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</si>
  <si>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</si>
  <si>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</si>
  <si>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</si>
  <si>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</si>
  <si>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</si>
  <si>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</si>
  <si>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</si>
  <si>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</si>
  <si>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</si>
  <si>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</si>
  <si>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</si>
  <si>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</si>
  <si>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</si>
  <si>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</si>
  <si>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</si>
  <si>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</si>
  <si>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</si>
  <si>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</si>
  <si>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</si>
  <si>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</si>
  <si>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</si>
  <si>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</si>
  <si>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</si>
  <si>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</si>
  <si>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</si>
  <si>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</si>
  <si>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</si>
  <si>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</si>
  <si>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</si>
  <si>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</si>
  <si>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</si>
  <si>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</si>
  <si>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</si>
  <si>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</si>
  <si>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</si>
  <si>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</si>
  <si>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</si>
  <si>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</si>
  <si>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</si>
  <si>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</si>
  <si>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</si>
  <si>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</si>
  <si>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</si>
  <si>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</si>
  <si>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</si>
  <si>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</si>
  <si>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</si>
  <si>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</si>
  <si>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</si>
  <si>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</si>
  <si>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</si>
  <si>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</si>
  <si>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</si>
  <si>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</si>
  <si>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</si>
  <si>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</si>
  <si>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</si>
  <si>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</si>
  <si>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</si>
  <si>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</si>
  <si>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</si>
  <si>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</si>
  <si>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</si>
  <si>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</si>
  <si>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</si>
  <si>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</si>
  <si>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</si>
  <si>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</si>
  <si>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</si>
  <si>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</si>
  <si>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</si>
  <si>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</si>
  <si>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</si>
  <si>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</si>
  <si>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</si>
  <si>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</si>
  <si>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</si>
  <si>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</si>
  <si>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</si>
  <si>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</si>
  <si>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</si>
  <si>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</si>
  <si>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</si>
  <si>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</si>
  <si>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</si>
  <si>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</si>
  <si>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</si>
  <si>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</si>
  <si>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</si>
  <si>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</si>
  <si>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</si>
  <si>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</si>
  <si>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</si>
  <si>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</si>
  <si>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</si>
  <si>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</si>
  <si>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</si>
  <si>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</si>
  <si>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</si>
  <si>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</si>
  <si>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</si>
  <si>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</si>
  <si>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</si>
  <si>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</si>
  <si>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</si>
  <si>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</si>
  <si>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</si>
  <si>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</si>
  <si>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</si>
  <si>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</si>
  <si>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</si>
  <si>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</si>
  <si>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</si>
  <si>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</si>
  <si>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</si>
  <si>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</si>
  <si>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Clean-water</t>
  </si>
  <si>
    <t>Time</t>
  </si>
  <si>
    <t>Total Time</t>
  </si>
  <si>
    <t>(seconds)</t>
  </si>
  <si>
    <t>only energy cost</t>
  </si>
  <si>
    <t>Minable -&gt;</t>
  </si>
  <si>
    <t>(kW)</t>
  </si>
  <si>
    <t>Total Energy</t>
  </si>
  <si>
    <t>Clean water is based on the 500 -&gt; 460 recipe</t>
  </si>
  <si>
    <t>Mining energy is based on the basic mk 1 miner</t>
  </si>
  <si>
    <t>Variables</t>
  </si>
  <si>
    <t>Time to create item</t>
  </si>
  <si>
    <t>U-235-10</t>
  </si>
  <si>
    <t>U-235-20</t>
  </si>
  <si>
    <t>U-235-30</t>
  </si>
  <si>
    <t>U-235-40</t>
  </si>
  <si>
    <t>U-235-50</t>
  </si>
  <si>
    <t>U-235-60</t>
  </si>
  <si>
    <t>U-235-70</t>
  </si>
  <si>
    <t>U-235-80</t>
  </si>
  <si>
    <t>U-235-90</t>
  </si>
  <si>
    <t>U-235-99</t>
  </si>
  <si>
    <t>.</t>
  </si>
  <si>
    <t>54 minuten</t>
  </si>
  <si>
    <t>Energy consumption</t>
  </si>
  <si>
    <t>Chemical processor</t>
  </si>
  <si>
    <t>(kW/s)</t>
  </si>
  <si>
    <t>Mk 1 miner</t>
  </si>
  <si>
    <t>Multiply by…</t>
  </si>
  <si>
    <t>(0.5 speed)</t>
  </si>
  <si>
    <t>Water cleaner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</si>
</sst>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0.0"/>
    <numFmt numFmtId="165" formatCode="0.0"/>
    <numFmt numFmtId="166" formatCode="0.000"/>
    <numFmt numFmtId="167" formatCode="#,##0.000"/>
    <numFmt numFmtId="168" formatCode="_ * #,##0_ ;_ * \-#,##0_ ;_ * &quot;-&quot;??_ ;_ @_ "/>
  </numFmts>
  <fonts count="20"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s>
  <fills count="50">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s>
  <borders count="12">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223">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4" fillId="8" borderId="1" xfId="0" applyFont="1" applyFill="1" applyBorder="1" applyAlignment="1">
      <alignment horizontal="center"/>
    </xf>
    <xf numFmtId="0" fontId="0" fillId="0" borderId="0" xfId="0"/>
    <xf numFmtId="0" fontId="1" fillId="2" borderId="1" xfId="0" applyFont="1" applyFill="1" applyBorder="1" applyAlignment="1">
      <alignment horizontal="center"/>
    </xf>
    <xf numFmtId="0" fontId="7" fillId="5" borderId="1" xfId="0" applyFont="1" applyFill="1" applyBorder="1" applyAlignment="1">
      <alignment horizontal="center"/>
    </xf>
    <xf numFmtId="0" fontId="7" fillId="31" borderId="1" xfId="0" applyFont="1" applyFill="1" applyBorder="1" applyAlignment="1">
      <alignment horizontal="center"/>
    </xf>
    <xf numFmtId="0" fontId="1" fillId="8"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26" borderId="1" xfId="0" applyFont="1" applyFill="1" applyBorder="1" applyAlignment="1">
      <alignment horizontal="center"/>
    </xf>
    <xf numFmtId="0" fontId="4" fillId="2"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0" borderId="1" xfId="0" applyFont="1" applyBorder="1" applyAlignment="1">
      <alignment horizontal="center"/>
    </xf>
    <xf numFmtId="0" fontId="7" fillId="7" borderId="1" xfId="0" applyFont="1" applyFill="1" applyBorder="1" applyAlignment="1">
      <alignment horizontal="center"/>
    </xf>
    <xf numFmtId="0" fontId="2" fillId="11" borderId="1" xfId="0" applyFont="1" applyFill="1" applyBorder="1" applyAlignment="1"/>
    <xf numFmtId="0" fontId="2" fillId="11" borderId="1" xfId="0" applyFont="1" applyFill="1" applyBorder="1"/>
    <xf numFmtId="0" fontId="8" fillId="9" borderId="1" xfId="0" applyFont="1" applyFill="1" applyBorder="1" applyAlignment="1">
      <alignment horizontal="center"/>
    </xf>
    <xf numFmtId="0" fontId="16" fillId="11" borderId="1" xfId="0" applyFont="1" applyFill="1" applyBorder="1" applyAlignment="1"/>
    <xf numFmtId="0" fontId="16" fillId="11" borderId="1" xfId="0" applyFont="1" applyFill="1" applyBorder="1"/>
    <xf numFmtId="0" fontId="14" fillId="36" borderId="0" xfId="4" applyAlignment="1">
      <alignment horizontal="center"/>
    </xf>
    <xf numFmtId="0" fontId="7" fillId="18" borderId="1" xfId="0" applyFont="1" applyFill="1" applyBorder="1" applyAlignment="1"/>
    <xf numFmtId="0" fontId="6" fillId="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0" fontId="7" fillId="18" borderId="1" xfId="0" applyFont="1" applyFill="1" applyBorder="1" applyAlignment="1">
      <alignment horizontal="center"/>
    </xf>
    <xf numFmtId="0" fontId="2" fillId="8" borderId="1" xfId="0" applyFont="1" applyFill="1" applyBorder="1" applyAlignment="1"/>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15" fillId="0" borderId="0" xfId="0" applyFont="1" applyAlignment="1">
      <alignment horizontal="center"/>
    </xf>
    <xf numFmtId="0" fontId="15" fillId="44" borderId="5" xfId="0" applyFont="1" applyFill="1" applyBorder="1" applyAlignment="1">
      <alignment horizontal="center"/>
    </xf>
    <xf numFmtId="0" fontId="15" fillId="44" borderId="6" xfId="0" applyFont="1" applyFill="1" applyBorder="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5" fillId="44" borderId="10" xfId="0" applyFont="1" applyFill="1" applyBorder="1" applyAlignment="1">
      <alignment horizontal="center"/>
    </xf>
    <xf numFmtId="0" fontId="0" fillId="44" borderId="0" xfId="0" applyFill="1"/>
    <xf numFmtId="0" fontId="0" fillId="48" borderId="0" xfId="0" applyFill="1"/>
    <xf numFmtId="0" fontId="0" fillId="49" borderId="0" xfId="0" applyFill="1"/>
    <xf numFmtId="0" fontId="16" fillId="47" borderId="0" xfId="0" applyFont="1" applyFill="1" applyAlignment="1">
      <alignment horizontal="center"/>
    </xf>
    <xf numFmtId="0" fontId="16" fillId="48" borderId="0" xfId="0" applyFont="1" applyFill="1" applyAlignment="1">
      <alignment horizontal="center"/>
    </xf>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4" fontId="0" fillId="40" borderId="4" xfId="0" applyNumberFormat="1" applyFill="1" applyBorder="1"/>
    <xf numFmtId="0" fontId="15" fillId="38" borderId="0" xfId="0" applyFont="1" applyFill="1" applyAlignment="1"/>
    <xf numFmtId="4" fontId="0" fillId="40" borderId="11" xfId="0" applyNumberFormat="1" applyFill="1" applyBorder="1"/>
    <xf numFmtId="0" fontId="0" fillId="41" borderId="1" xfId="0" applyFill="1" applyBorder="1"/>
  </cellXfs>
  <cellStyles count="5">
    <cellStyle name="Accent1" xfId="3" builtinId="29"/>
    <cellStyle name="Accent3" xfId="4" builtinId="37"/>
    <cellStyle name="Komma" xfId="1" builtinId="3"/>
    <cellStyle name="Procent" xfId="2" builtinId="5"/>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53"/>
      <c r="B1" s="160" t="s">
        <v>2</v>
      </c>
      <c r="C1" s="152"/>
      <c r="D1" s="160" t="s">
        <v>6</v>
      </c>
      <c r="E1" s="152"/>
      <c r="F1" s="152"/>
      <c r="G1" s="152"/>
      <c r="H1" s="7"/>
      <c r="I1" s="7"/>
      <c r="J1" s="7"/>
      <c r="K1" s="7"/>
      <c r="L1" s="1"/>
      <c r="M1" s="160" t="s">
        <v>7</v>
      </c>
      <c r="N1" s="152"/>
      <c r="O1" s="152"/>
      <c r="P1" s="152"/>
      <c r="Q1" s="153"/>
      <c r="U1" s="9"/>
      <c r="V1" s="162"/>
      <c r="W1" s="152"/>
      <c r="X1" s="152"/>
    </row>
    <row r="2" spans="1:24" ht="18" x14ac:dyDescent="0.25">
      <c r="A2" s="152"/>
      <c r="B2" s="154" t="s">
        <v>8</v>
      </c>
      <c r="C2" s="152"/>
      <c r="D2" s="164" t="s">
        <v>10</v>
      </c>
      <c r="E2" s="152"/>
      <c r="F2" s="152"/>
      <c r="G2" s="152"/>
      <c r="H2" s="12"/>
      <c r="I2" s="12"/>
      <c r="J2" s="12"/>
      <c r="K2" s="12"/>
      <c r="L2" s="157"/>
      <c r="M2" s="164" t="s">
        <v>11</v>
      </c>
      <c r="N2" s="152"/>
      <c r="O2" s="152"/>
      <c r="P2" s="152"/>
      <c r="Q2" s="152"/>
      <c r="R2" s="13"/>
      <c r="S2" s="13"/>
      <c r="T2" s="13"/>
      <c r="U2" s="17"/>
      <c r="V2" s="163"/>
      <c r="W2" s="152"/>
      <c r="X2" s="152"/>
    </row>
    <row r="3" spans="1:24" ht="18" x14ac:dyDescent="0.25">
      <c r="A3" s="152"/>
      <c r="B3" s="18" t="s">
        <v>23</v>
      </c>
      <c r="C3" s="21"/>
      <c r="D3" s="24" t="s">
        <v>33</v>
      </c>
      <c r="E3" s="24" t="s">
        <v>50</v>
      </c>
      <c r="F3" s="24" t="s">
        <v>51</v>
      </c>
      <c r="G3" s="26" t="s">
        <v>52</v>
      </c>
      <c r="H3" s="26" t="s">
        <v>81</v>
      </c>
      <c r="I3" s="26"/>
      <c r="J3" s="26"/>
      <c r="K3" s="26"/>
      <c r="L3" s="152"/>
      <c r="M3" s="24" t="s">
        <v>82</v>
      </c>
      <c r="N3" s="24" t="s">
        <v>83</v>
      </c>
      <c r="O3" s="24" t="s">
        <v>84</v>
      </c>
      <c r="P3" s="24"/>
      <c r="Q3" s="152"/>
      <c r="R3" s="13"/>
      <c r="S3" s="13"/>
      <c r="T3" s="13"/>
      <c r="U3" s="27"/>
      <c r="V3" s="27"/>
      <c r="W3" s="27"/>
      <c r="X3" s="27"/>
    </row>
    <row r="4" spans="1:24" ht="15" x14ac:dyDescent="0.25">
      <c r="A4" s="152"/>
      <c r="B4" s="18" t="s">
        <v>101</v>
      </c>
      <c r="C4" s="21"/>
      <c r="D4" s="29">
        <v>1</v>
      </c>
      <c r="E4" s="30">
        <v>0.2</v>
      </c>
      <c r="F4" s="32">
        <f t="shared" ref="F4:F11" si="0">E4*C$5</f>
        <v>0.30000000000000004</v>
      </c>
      <c r="G4" s="33"/>
      <c r="H4" s="36">
        <v>1</v>
      </c>
      <c r="I4" s="36"/>
      <c r="J4" s="36"/>
      <c r="K4" s="36"/>
      <c r="L4" s="152"/>
      <c r="M4" s="29">
        <v>1</v>
      </c>
      <c r="N4" s="38">
        <v>0.2</v>
      </c>
      <c r="O4" s="42">
        <v>0.1</v>
      </c>
      <c r="P4" s="42"/>
      <c r="Q4" s="152"/>
      <c r="R4" s="43"/>
      <c r="S4" s="39"/>
      <c r="U4" s="43"/>
      <c r="V4" s="43"/>
      <c r="W4" s="10"/>
      <c r="X4" s="10"/>
    </row>
    <row r="5" spans="1:24" ht="15" x14ac:dyDescent="0.25">
      <c r="A5" s="152"/>
      <c r="B5" s="18" t="s">
        <v>108</v>
      </c>
      <c r="C5" s="45">
        <v>1.5</v>
      </c>
      <c r="D5" s="29">
        <v>2</v>
      </c>
      <c r="E5" s="30">
        <f t="shared" ref="E5:E11" si="1">E4+0.1+G5</f>
        <v>0.30000000000000004</v>
      </c>
      <c r="F5" s="32">
        <f t="shared" si="0"/>
        <v>0.45000000000000007</v>
      </c>
      <c r="G5" s="33"/>
      <c r="H5" s="36">
        <f t="shared" ref="H5:H11" si="2">E5/E$4</f>
        <v>1.5000000000000002</v>
      </c>
      <c r="I5" s="36"/>
      <c r="J5" s="36"/>
      <c r="K5" s="36"/>
      <c r="L5" s="152"/>
      <c r="M5" s="29">
        <v>2</v>
      </c>
      <c r="N5" s="38">
        <v>0.4</v>
      </c>
      <c r="O5" s="42">
        <v>0.2</v>
      </c>
      <c r="P5" s="42"/>
      <c r="Q5" s="152"/>
      <c r="R5" s="43"/>
      <c r="S5" s="39"/>
      <c r="T5" s="10"/>
      <c r="U5" s="43"/>
      <c r="V5" s="43"/>
      <c r="W5" s="10"/>
      <c r="X5" s="10"/>
    </row>
    <row r="6" spans="1:24" ht="15" x14ac:dyDescent="0.25">
      <c r="A6" s="152"/>
      <c r="B6" s="14"/>
      <c r="C6" s="45"/>
      <c r="D6" s="29">
        <v>3</v>
      </c>
      <c r="E6" s="30">
        <f t="shared" si="1"/>
        <v>0.5</v>
      </c>
      <c r="F6" s="32">
        <f t="shared" si="0"/>
        <v>0.75</v>
      </c>
      <c r="G6" s="33">
        <v>0.1</v>
      </c>
      <c r="H6" s="36">
        <f t="shared" si="2"/>
        <v>2.5</v>
      </c>
      <c r="I6" s="36"/>
      <c r="J6" s="36"/>
      <c r="K6" s="36"/>
      <c r="L6" s="152"/>
      <c r="M6" s="29">
        <v>3</v>
      </c>
      <c r="N6" s="38">
        <v>0.6</v>
      </c>
      <c r="O6" s="42">
        <v>0.3</v>
      </c>
      <c r="P6" s="42"/>
      <c r="Q6" s="152"/>
      <c r="R6" s="43"/>
      <c r="S6" s="39"/>
      <c r="U6" s="43"/>
      <c r="V6" s="43"/>
      <c r="W6" s="10"/>
      <c r="X6" s="10"/>
    </row>
    <row r="7" spans="1:24" ht="15" x14ac:dyDescent="0.25">
      <c r="A7" s="152"/>
      <c r="B7" s="14"/>
      <c r="C7" s="45"/>
      <c r="D7" s="29">
        <v>4</v>
      </c>
      <c r="E7" s="30">
        <f t="shared" si="1"/>
        <v>0.6</v>
      </c>
      <c r="F7" s="32">
        <f t="shared" si="0"/>
        <v>0.89999999999999991</v>
      </c>
      <c r="G7" s="52"/>
      <c r="H7" s="36">
        <f t="shared" si="2"/>
        <v>2.9999999999999996</v>
      </c>
      <c r="I7" s="36"/>
      <c r="J7" s="36"/>
      <c r="K7" s="36"/>
      <c r="L7" s="152"/>
      <c r="M7" s="29">
        <v>4</v>
      </c>
      <c r="N7" s="38">
        <v>0.8</v>
      </c>
      <c r="O7" s="42">
        <v>0.4</v>
      </c>
      <c r="P7" s="42"/>
      <c r="Q7" s="152"/>
      <c r="R7" s="43"/>
      <c r="S7" s="39"/>
      <c r="U7" s="43"/>
      <c r="V7" s="43"/>
    </row>
    <row r="8" spans="1:24" ht="15" x14ac:dyDescent="0.25">
      <c r="A8" s="152"/>
      <c r="B8" s="14"/>
      <c r="C8" s="45"/>
      <c r="D8" s="29">
        <v>5</v>
      </c>
      <c r="E8" s="30">
        <f t="shared" si="1"/>
        <v>0.79999999999999993</v>
      </c>
      <c r="F8" s="32">
        <f t="shared" si="0"/>
        <v>1.2</v>
      </c>
      <c r="G8" s="33">
        <v>0.1</v>
      </c>
      <c r="H8" s="36">
        <f t="shared" si="2"/>
        <v>3.9999999999999996</v>
      </c>
      <c r="I8" s="36"/>
      <c r="J8" s="36"/>
      <c r="K8" s="36"/>
      <c r="L8" s="152"/>
      <c r="M8" s="29">
        <v>5</v>
      </c>
      <c r="N8" s="38">
        <v>1</v>
      </c>
      <c r="O8" s="42">
        <v>0.5</v>
      </c>
      <c r="P8" s="42"/>
      <c r="Q8" s="152"/>
      <c r="R8" s="43"/>
      <c r="S8" s="39"/>
      <c r="U8" s="43"/>
      <c r="V8" s="43"/>
    </row>
    <row r="9" spans="1:24" ht="15" x14ac:dyDescent="0.25">
      <c r="A9" s="152"/>
      <c r="B9" s="14"/>
      <c r="C9" s="45"/>
      <c r="D9" s="29">
        <v>6</v>
      </c>
      <c r="E9" s="30">
        <f t="shared" si="1"/>
        <v>0.89999999999999991</v>
      </c>
      <c r="F9" s="32">
        <f t="shared" si="0"/>
        <v>1.3499999999999999</v>
      </c>
      <c r="G9" s="52"/>
      <c r="H9" s="36">
        <f t="shared" si="2"/>
        <v>4.4999999999999991</v>
      </c>
      <c r="I9" s="36"/>
      <c r="J9" s="36"/>
      <c r="K9" s="36"/>
      <c r="L9" s="152"/>
      <c r="M9" s="29">
        <v>6</v>
      </c>
      <c r="N9" s="38">
        <v>1.2</v>
      </c>
      <c r="O9" s="42">
        <v>0.6</v>
      </c>
      <c r="P9" s="42"/>
      <c r="Q9" s="152"/>
      <c r="R9" s="43"/>
      <c r="S9" s="39"/>
      <c r="U9" s="43"/>
      <c r="V9" s="43"/>
    </row>
    <row r="10" spans="1:24" ht="15" x14ac:dyDescent="0.25">
      <c r="A10" s="152"/>
      <c r="B10" s="14"/>
      <c r="C10" s="45"/>
      <c r="D10" s="29">
        <v>7</v>
      </c>
      <c r="E10" s="30">
        <f t="shared" si="1"/>
        <v>1.2</v>
      </c>
      <c r="F10" s="32">
        <f t="shared" si="0"/>
        <v>1.7999999999999998</v>
      </c>
      <c r="G10" s="33">
        <v>0.2</v>
      </c>
      <c r="H10" s="36">
        <f t="shared" si="2"/>
        <v>5.9999999999999991</v>
      </c>
      <c r="I10" s="36"/>
      <c r="J10" s="36"/>
      <c r="K10" s="36"/>
      <c r="L10" s="152"/>
      <c r="M10" s="29">
        <v>7</v>
      </c>
      <c r="N10" s="38">
        <v>1.4</v>
      </c>
      <c r="O10" s="42">
        <v>0.7</v>
      </c>
      <c r="P10" s="42"/>
      <c r="Q10" s="152"/>
      <c r="R10" s="43"/>
      <c r="S10" s="39"/>
      <c r="U10" s="43"/>
      <c r="V10" s="43"/>
    </row>
    <row r="11" spans="1:24" ht="15" x14ac:dyDescent="0.25">
      <c r="A11" s="152"/>
      <c r="B11" s="14"/>
      <c r="C11" s="45"/>
      <c r="D11" s="29">
        <v>8</v>
      </c>
      <c r="E11" s="30">
        <f t="shared" si="1"/>
        <v>1.6</v>
      </c>
      <c r="F11" s="32">
        <f t="shared" si="0"/>
        <v>2.4000000000000004</v>
      </c>
      <c r="G11" s="33">
        <v>0.3</v>
      </c>
      <c r="H11" s="36">
        <f t="shared" si="2"/>
        <v>8</v>
      </c>
      <c r="I11" s="36"/>
      <c r="J11" s="36"/>
      <c r="K11" s="36"/>
      <c r="L11" s="152"/>
      <c r="M11" s="29">
        <v>8</v>
      </c>
      <c r="N11" s="38">
        <v>1.6</v>
      </c>
      <c r="O11" s="42">
        <v>0.8</v>
      </c>
      <c r="P11" s="42"/>
      <c r="Q11" s="152"/>
      <c r="R11" s="43"/>
      <c r="S11" s="39"/>
      <c r="U11" s="43"/>
      <c r="V11" s="43"/>
    </row>
    <row r="12" spans="1:24" ht="15.75" customHeight="1" x14ac:dyDescent="0.3">
      <c r="A12" s="152"/>
      <c r="B12" s="151"/>
      <c r="C12" s="152"/>
      <c r="D12" s="156"/>
      <c r="E12" s="152"/>
      <c r="F12" s="152"/>
      <c r="G12" s="152"/>
      <c r="H12" s="56"/>
      <c r="I12" s="56"/>
      <c r="J12" s="56"/>
      <c r="K12" s="56"/>
      <c r="L12" s="152"/>
      <c r="M12" s="156"/>
      <c r="N12" s="152"/>
      <c r="O12" s="152"/>
      <c r="P12" s="152"/>
      <c r="Q12" s="152"/>
      <c r="R12" s="17"/>
      <c r="S12" s="17"/>
      <c r="T12" s="17"/>
      <c r="U12" s="17"/>
      <c r="V12" s="17"/>
      <c r="W12" s="17"/>
      <c r="X12" s="17"/>
    </row>
    <row r="13" spans="1:24" x14ac:dyDescent="0.25">
      <c r="A13" s="152"/>
      <c r="B13" s="154"/>
      <c r="C13" s="152"/>
      <c r="D13" s="161" t="s">
        <v>129</v>
      </c>
      <c r="E13" s="152"/>
      <c r="F13" s="152"/>
      <c r="G13" s="152"/>
      <c r="H13" s="58"/>
      <c r="I13" s="58"/>
      <c r="J13" s="58"/>
      <c r="K13" s="58"/>
      <c r="L13" s="152"/>
      <c r="M13" s="161" t="s">
        <v>144</v>
      </c>
      <c r="N13" s="152"/>
      <c r="O13" s="152"/>
      <c r="P13" s="152"/>
      <c r="Q13" s="152"/>
      <c r="R13" s="17"/>
      <c r="S13" s="17"/>
      <c r="T13" s="17"/>
      <c r="U13" s="17"/>
      <c r="V13" s="163"/>
      <c r="W13" s="152"/>
      <c r="X13" s="152"/>
    </row>
    <row r="14" spans="1:24" ht="15" x14ac:dyDescent="0.25">
      <c r="A14" s="152"/>
      <c r="B14" s="14"/>
      <c r="C14" s="45"/>
      <c r="D14" s="60" t="s">
        <v>145</v>
      </c>
      <c r="E14" s="60" t="s">
        <v>147</v>
      </c>
      <c r="F14" s="60" t="s">
        <v>148</v>
      </c>
      <c r="G14" s="60" t="s">
        <v>149</v>
      </c>
      <c r="H14" s="60" t="s">
        <v>150</v>
      </c>
      <c r="I14" s="60"/>
      <c r="J14" s="60"/>
      <c r="K14" s="60"/>
      <c r="L14" s="152"/>
      <c r="M14" s="60" t="s">
        <v>151</v>
      </c>
      <c r="N14" s="60" t="s">
        <v>152</v>
      </c>
      <c r="O14" s="60"/>
      <c r="P14" s="60"/>
      <c r="Q14" s="152"/>
      <c r="R14" s="27"/>
      <c r="S14" s="27"/>
      <c r="T14" s="27"/>
      <c r="U14" s="27"/>
      <c r="V14" s="27"/>
      <c r="W14" s="27"/>
      <c r="X14" s="27"/>
    </row>
    <row r="15" spans="1:24" ht="15" x14ac:dyDescent="0.25">
      <c r="A15" s="152"/>
      <c r="B15" s="14"/>
      <c r="C15" s="45"/>
      <c r="D15" s="62">
        <v>1</v>
      </c>
      <c r="E15" s="64">
        <v>-0.1</v>
      </c>
      <c r="F15" s="65"/>
      <c r="G15" s="66">
        <v>1</v>
      </c>
      <c r="H15" s="68">
        <f t="shared" ref="H15:H22" si="3">E15/F4</f>
        <v>-0.33333333333333331</v>
      </c>
      <c r="I15" s="68"/>
      <c r="J15" s="68"/>
      <c r="K15" s="68"/>
      <c r="L15" s="152"/>
      <c r="M15" s="62">
        <v>1</v>
      </c>
      <c r="N15" s="64">
        <v>-0.25</v>
      </c>
      <c r="O15" s="65"/>
      <c r="P15" s="65"/>
      <c r="Q15" s="152"/>
      <c r="R15" s="43"/>
      <c r="S15" s="39"/>
      <c r="U15" s="43"/>
      <c r="V15" s="43"/>
      <c r="W15" s="10"/>
    </row>
    <row r="16" spans="1:24" ht="15" x14ac:dyDescent="0.25">
      <c r="A16" s="152"/>
      <c r="B16" s="14"/>
      <c r="C16" s="45"/>
      <c r="D16" s="62">
        <v>2</v>
      </c>
      <c r="E16" s="64">
        <f t="shared" ref="E16:E22" si="4">E$15+E15+F16</f>
        <v>-0.2</v>
      </c>
      <c r="F16" s="65"/>
      <c r="G16" s="70">
        <f t="shared" ref="G16:G22" si="5">E16/E$15</f>
        <v>2</v>
      </c>
      <c r="H16" s="68">
        <f t="shared" si="3"/>
        <v>-0.44444444444444442</v>
      </c>
      <c r="I16" s="68"/>
      <c r="J16" s="68"/>
      <c r="K16" s="68"/>
      <c r="L16" s="152"/>
      <c r="M16" s="62">
        <v>2</v>
      </c>
      <c r="N16" s="64">
        <v>-0.5</v>
      </c>
      <c r="O16" s="65"/>
      <c r="P16" s="65"/>
      <c r="Q16" s="152"/>
      <c r="R16" s="43"/>
      <c r="S16" s="39"/>
      <c r="U16" s="43"/>
      <c r="V16" s="43"/>
      <c r="W16" s="10"/>
    </row>
    <row r="17" spans="1:24" ht="15" x14ac:dyDescent="0.25">
      <c r="A17" s="152"/>
      <c r="B17" s="14"/>
      <c r="C17" s="45"/>
      <c r="D17" s="62">
        <v>3</v>
      </c>
      <c r="E17" s="64">
        <f t="shared" si="4"/>
        <v>-0.35000000000000003</v>
      </c>
      <c r="F17" s="72">
        <v>-0.05</v>
      </c>
      <c r="G17" s="70">
        <f t="shared" si="5"/>
        <v>3.5</v>
      </c>
      <c r="H17" s="68">
        <f t="shared" si="3"/>
        <v>-0.46666666666666673</v>
      </c>
      <c r="I17" s="68"/>
      <c r="J17" s="68"/>
      <c r="K17" s="68"/>
      <c r="L17" s="152"/>
      <c r="M17" s="62">
        <v>3</v>
      </c>
      <c r="N17" s="64">
        <v>-0.75</v>
      </c>
      <c r="O17" s="65"/>
      <c r="P17" s="65"/>
      <c r="Q17" s="152"/>
      <c r="R17" s="43"/>
      <c r="S17" s="39"/>
      <c r="U17" s="43"/>
      <c r="V17" s="43"/>
      <c r="W17" s="10"/>
    </row>
    <row r="18" spans="1:24" ht="15" x14ac:dyDescent="0.25">
      <c r="A18" s="152"/>
      <c r="B18" s="14"/>
      <c r="C18" s="45"/>
      <c r="D18" s="62">
        <v>4</v>
      </c>
      <c r="E18" s="64">
        <f t="shared" si="4"/>
        <v>-0.45000000000000007</v>
      </c>
      <c r="F18" s="65"/>
      <c r="G18" s="70">
        <f t="shared" si="5"/>
        <v>4.5</v>
      </c>
      <c r="H18" s="68">
        <f t="shared" si="3"/>
        <v>-0.50000000000000011</v>
      </c>
      <c r="I18" s="68"/>
      <c r="J18" s="68"/>
      <c r="K18" s="68"/>
      <c r="L18" s="152"/>
      <c r="M18" s="62">
        <v>4</v>
      </c>
      <c r="N18" s="64">
        <v>-1</v>
      </c>
      <c r="O18" s="65"/>
      <c r="P18" s="65"/>
      <c r="Q18" s="152"/>
      <c r="R18" s="43"/>
      <c r="U18" s="43"/>
      <c r="V18" s="43"/>
    </row>
    <row r="19" spans="1:24" ht="15" x14ac:dyDescent="0.25">
      <c r="A19" s="152"/>
      <c r="B19" s="14"/>
      <c r="C19" s="45"/>
      <c r="D19" s="62">
        <v>5</v>
      </c>
      <c r="E19" s="64">
        <f t="shared" si="4"/>
        <v>-0.60000000000000009</v>
      </c>
      <c r="F19" s="72">
        <v>-0.05</v>
      </c>
      <c r="G19" s="70">
        <f t="shared" si="5"/>
        <v>6.0000000000000009</v>
      </c>
      <c r="H19" s="68">
        <f t="shared" si="3"/>
        <v>-0.50000000000000011</v>
      </c>
      <c r="I19" s="68"/>
      <c r="J19" s="68"/>
      <c r="K19" s="68"/>
      <c r="L19" s="152"/>
      <c r="M19" s="62">
        <v>5</v>
      </c>
      <c r="N19" s="64">
        <v>-1.25</v>
      </c>
      <c r="O19" s="65"/>
      <c r="P19" s="65"/>
      <c r="Q19" s="152"/>
      <c r="R19" s="43"/>
      <c r="U19" s="43"/>
      <c r="V19" s="43"/>
    </row>
    <row r="20" spans="1:24" ht="15" x14ac:dyDescent="0.25">
      <c r="A20" s="152"/>
      <c r="B20" s="14"/>
      <c r="C20" s="45"/>
      <c r="D20" s="62">
        <v>6</v>
      </c>
      <c r="E20" s="64">
        <f t="shared" si="4"/>
        <v>-0.70000000000000007</v>
      </c>
      <c r="F20" s="65"/>
      <c r="G20" s="70">
        <f t="shared" si="5"/>
        <v>7</v>
      </c>
      <c r="H20" s="68">
        <f t="shared" si="3"/>
        <v>-0.5185185185185186</v>
      </c>
      <c r="I20" s="68"/>
      <c r="J20" s="68"/>
      <c r="K20" s="68"/>
      <c r="L20" s="152"/>
      <c r="M20" s="62">
        <v>6</v>
      </c>
      <c r="N20" s="64">
        <v>-1.5</v>
      </c>
      <c r="O20" s="65"/>
      <c r="P20" s="65"/>
      <c r="Q20" s="152"/>
      <c r="R20" s="43"/>
      <c r="S20" s="39"/>
      <c r="U20" s="43"/>
      <c r="V20" s="43"/>
    </row>
    <row r="21" spans="1:24" ht="15" x14ac:dyDescent="0.25">
      <c r="A21" s="152"/>
      <c r="B21" s="14"/>
      <c r="C21" s="45"/>
      <c r="D21" s="62">
        <v>7</v>
      </c>
      <c r="E21" s="64">
        <f t="shared" si="4"/>
        <v>-1</v>
      </c>
      <c r="F21" s="72">
        <v>-0.2</v>
      </c>
      <c r="G21" s="70">
        <f t="shared" si="5"/>
        <v>10</v>
      </c>
      <c r="H21" s="68">
        <f t="shared" si="3"/>
        <v>-0.55555555555555558</v>
      </c>
      <c r="I21" s="68"/>
      <c r="J21" s="68"/>
      <c r="K21" s="68"/>
      <c r="L21" s="152"/>
      <c r="M21" s="62">
        <v>7</v>
      </c>
      <c r="N21" s="64">
        <v>-1.75</v>
      </c>
      <c r="O21" s="65"/>
      <c r="P21" s="65"/>
      <c r="Q21" s="152"/>
      <c r="R21" s="43"/>
      <c r="S21" s="39"/>
      <c r="U21" s="43"/>
      <c r="V21" s="43"/>
    </row>
    <row r="22" spans="1:24" ht="15" x14ac:dyDescent="0.25">
      <c r="A22" s="152"/>
      <c r="B22" s="14"/>
      <c r="C22" s="45"/>
      <c r="D22" s="62">
        <v>8</v>
      </c>
      <c r="E22" s="64">
        <f t="shared" si="4"/>
        <v>-1.4000000000000001</v>
      </c>
      <c r="F22" s="72">
        <v>-0.3</v>
      </c>
      <c r="G22" s="70">
        <f t="shared" si="5"/>
        <v>14</v>
      </c>
      <c r="H22" s="68">
        <f t="shared" si="3"/>
        <v>-0.58333333333333326</v>
      </c>
      <c r="I22" s="68"/>
      <c r="J22" s="68"/>
      <c r="K22" s="68"/>
      <c r="L22" s="152"/>
      <c r="M22" s="62">
        <v>8</v>
      </c>
      <c r="N22" s="64">
        <v>-2</v>
      </c>
      <c r="O22" s="65"/>
      <c r="P22" s="65"/>
      <c r="Q22" s="152"/>
      <c r="R22" s="43"/>
      <c r="S22" s="39"/>
      <c r="U22" s="43"/>
      <c r="V22" s="43"/>
    </row>
    <row r="23" spans="1:24" ht="15.75" customHeight="1" x14ac:dyDescent="0.3">
      <c r="A23" s="152"/>
      <c r="B23" s="151"/>
      <c r="C23" s="152"/>
      <c r="D23" s="156"/>
      <c r="E23" s="152"/>
      <c r="F23" s="152"/>
      <c r="G23" s="152"/>
      <c r="H23" s="56"/>
      <c r="I23" s="56"/>
      <c r="J23" s="56"/>
      <c r="K23" s="56"/>
      <c r="L23" s="152"/>
      <c r="M23" s="156"/>
      <c r="N23" s="152"/>
      <c r="O23" s="152"/>
      <c r="P23" s="152"/>
      <c r="Q23" s="152"/>
      <c r="R23" s="17"/>
      <c r="S23" s="17"/>
      <c r="T23" s="17"/>
      <c r="U23" s="17"/>
      <c r="V23" s="17"/>
      <c r="W23" s="17"/>
      <c r="X23" s="17"/>
    </row>
    <row r="24" spans="1:24" x14ac:dyDescent="0.25">
      <c r="A24" s="152"/>
      <c r="B24" s="154" t="s">
        <v>177</v>
      </c>
      <c r="C24" s="152"/>
      <c r="D24" s="159" t="s">
        <v>178</v>
      </c>
      <c r="E24" s="152"/>
      <c r="F24" s="152"/>
      <c r="G24" s="152"/>
      <c r="H24" s="74"/>
      <c r="I24" s="74"/>
      <c r="J24" s="74"/>
      <c r="K24" s="74"/>
      <c r="L24" s="152"/>
      <c r="M24" s="159" t="s">
        <v>179</v>
      </c>
      <c r="N24" s="152"/>
      <c r="O24" s="152"/>
      <c r="P24" s="152"/>
      <c r="Q24" s="152"/>
      <c r="R24" s="17"/>
      <c r="S24" s="17"/>
      <c r="T24" s="17"/>
      <c r="U24" s="17"/>
      <c r="V24" s="163"/>
      <c r="W24" s="152"/>
      <c r="X24" s="152"/>
    </row>
    <row r="25" spans="1:24" ht="15" x14ac:dyDescent="0.25">
      <c r="A25" s="152"/>
      <c r="B25" s="14" t="s">
        <v>180</v>
      </c>
      <c r="C25" s="75">
        <v>1.5</v>
      </c>
      <c r="D25" s="76" t="s">
        <v>181</v>
      </c>
      <c r="E25" s="76" t="s">
        <v>184</v>
      </c>
      <c r="F25" s="76" t="s">
        <v>185</v>
      </c>
      <c r="G25" s="76" t="s">
        <v>186</v>
      </c>
      <c r="H25" s="76" t="s">
        <v>187</v>
      </c>
      <c r="I25" s="76" t="s">
        <v>188</v>
      </c>
      <c r="J25" s="76" t="s">
        <v>189</v>
      </c>
      <c r="K25" s="76" t="s">
        <v>190</v>
      </c>
      <c r="L25" s="152"/>
      <c r="M25" s="76" t="s">
        <v>191</v>
      </c>
      <c r="N25" s="76" t="s">
        <v>192</v>
      </c>
      <c r="O25" s="76" t="s">
        <v>193</v>
      </c>
      <c r="P25" s="76" t="s">
        <v>194</v>
      </c>
      <c r="Q25" s="152"/>
      <c r="R25" s="27"/>
      <c r="S25" s="27"/>
      <c r="T25" s="27"/>
      <c r="U25" s="27"/>
      <c r="V25" s="27"/>
      <c r="W25" s="27"/>
      <c r="X25" s="27"/>
    </row>
    <row r="26" spans="1:24" ht="15" x14ac:dyDescent="0.25">
      <c r="A26" s="152"/>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152"/>
      <c r="M26" s="77">
        <v>1</v>
      </c>
      <c r="N26" s="87">
        <v>0.05</v>
      </c>
      <c r="O26" s="81">
        <v>0.2</v>
      </c>
      <c r="P26" s="81">
        <v>0.2</v>
      </c>
      <c r="Q26" s="152"/>
      <c r="R26" s="43"/>
      <c r="U26" s="43"/>
      <c r="V26" s="43"/>
      <c r="W26" s="10"/>
      <c r="X26" s="10"/>
    </row>
    <row r="27" spans="1:24" ht="15" x14ac:dyDescent="0.25">
      <c r="A27" s="152"/>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152"/>
      <c r="M27" s="77">
        <v>2</v>
      </c>
      <c r="N27" s="87">
        <v>0.1</v>
      </c>
      <c r="O27" s="81">
        <v>0.4</v>
      </c>
      <c r="P27" s="81">
        <v>0.4</v>
      </c>
      <c r="Q27" s="152"/>
      <c r="R27" s="43"/>
      <c r="U27" s="43"/>
      <c r="V27" s="43"/>
      <c r="W27" s="10"/>
      <c r="X27" s="10"/>
    </row>
    <row r="28" spans="1:24" ht="15" x14ac:dyDescent="0.25">
      <c r="A28" s="152"/>
      <c r="B28" s="14"/>
      <c r="C28" s="45"/>
      <c r="D28" s="77">
        <v>3</v>
      </c>
      <c r="E28" s="79">
        <f t="shared" si="9"/>
        <v>0.08</v>
      </c>
      <c r="F28" s="81">
        <f t="shared" si="6"/>
        <v>0.32</v>
      </c>
      <c r="G28" s="81">
        <f t="shared" si="7"/>
        <v>0.32</v>
      </c>
      <c r="H28" s="90">
        <v>0.02</v>
      </c>
      <c r="I28" s="85">
        <f t="shared" si="8"/>
        <v>-0.2</v>
      </c>
      <c r="J28" s="81">
        <f t="shared" si="10"/>
        <v>2.5</v>
      </c>
      <c r="K28" s="83">
        <f t="shared" si="11"/>
        <v>4</v>
      </c>
      <c r="L28" s="152"/>
      <c r="M28" s="77">
        <v>3</v>
      </c>
      <c r="N28" s="87">
        <v>0.15</v>
      </c>
      <c r="O28" s="81">
        <v>0.6</v>
      </c>
      <c r="P28" s="81">
        <v>0.6</v>
      </c>
      <c r="Q28" s="152"/>
      <c r="R28" s="43"/>
      <c r="U28" s="43"/>
      <c r="V28" s="43"/>
      <c r="W28" s="10"/>
      <c r="X28" s="10"/>
    </row>
    <row r="29" spans="1:24" ht="15" x14ac:dyDescent="0.25">
      <c r="A29" s="152"/>
      <c r="B29" s="14"/>
      <c r="C29" s="45"/>
      <c r="D29" s="77">
        <v>4</v>
      </c>
      <c r="E29" s="79">
        <f t="shared" si="9"/>
        <v>0.1</v>
      </c>
      <c r="F29" s="81">
        <f t="shared" si="6"/>
        <v>0.4</v>
      </c>
      <c r="G29" s="81">
        <f t="shared" si="7"/>
        <v>0.4</v>
      </c>
      <c r="H29" s="83"/>
      <c r="I29" s="85">
        <f t="shared" si="8"/>
        <v>-0.30000000000000004</v>
      </c>
      <c r="J29" s="81">
        <f t="shared" si="10"/>
        <v>3</v>
      </c>
      <c r="K29" s="83">
        <f t="shared" si="11"/>
        <v>5</v>
      </c>
      <c r="L29" s="152"/>
      <c r="M29" s="77">
        <v>4</v>
      </c>
      <c r="N29" s="87">
        <v>0.2</v>
      </c>
      <c r="O29" s="81">
        <v>0.8</v>
      </c>
      <c r="P29" s="81">
        <v>0.8</v>
      </c>
      <c r="Q29" s="152"/>
      <c r="R29" s="43"/>
      <c r="U29" s="43"/>
      <c r="V29" s="43"/>
    </row>
    <row r="30" spans="1:24" ht="15" x14ac:dyDescent="0.25">
      <c r="A30" s="152"/>
      <c r="B30" s="14"/>
      <c r="C30" s="45"/>
      <c r="D30" s="77">
        <v>5</v>
      </c>
      <c r="E30" s="79">
        <f t="shared" si="9"/>
        <v>0.16</v>
      </c>
      <c r="F30" s="81">
        <f t="shared" si="6"/>
        <v>0.64</v>
      </c>
      <c r="G30" s="81">
        <f t="shared" si="7"/>
        <v>0.64</v>
      </c>
      <c r="H30" s="90">
        <v>0.04</v>
      </c>
      <c r="I30" s="85">
        <f t="shared" si="8"/>
        <v>-0.56000000000000005</v>
      </c>
      <c r="J30" s="81">
        <f t="shared" si="10"/>
        <v>3.5</v>
      </c>
      <c r="K30" s="83">
        <f t="shared" si="11"/>
        <v>8</v>
      </c>
      <c r="L30" s="152"/>
      <c r="M30" s="77">
        <v>5</v>
      </c>
      <c r="N30" s="87">
        <v>0.25</v>
      </c>
      <c r="O30" s="81">
        <v>1</v>
      </c>
      <c r="P30" s="81">
        <v>1</v>
      </c>
      <c r="Q30" s="152"/>
      <c r="R30" s="43"/>
      <c r="U30" s="43"/>
      <c r="V30" s="43"/>
    </row>
    <row r="31" spans="1:24" ht="15" x14ac:dyDescent="0.25">
      <c r="A31" s="152"/>
      <c r="B31" s="14"/>
      <c r="C31" s="45"/>
      <c r="D31" s="77">
        <v>6</v>
      </c>
      <c r="E31" s="79">
        <f t="shared" si="9"/>
        <v>0.18</v>
      </c>
      <c r="F31" s="81">
        <f t="shared" si="6"/>
        <v>0.72</v>
      </c>
      <c r="G31" s="81">
        <f t="shared" si="7"/>
        <v>0.72</v>
      </c>
      <c r="H31" s="83"/>
      <c r="I31" s="85">
        <f t="shared" si="8"/>
        <v>-0.72</v>
      </c>
      <c r="J31" s="81">
        <f t="shared" si="10"/>
        <v>4</v>
      </c>
      <c r="K31" s="83">
        <f t="shared" si="11"/>
        <v>9</v>
      </c>
      <c r="L31" s="152"/>
      <c r="M31" s="77">
        <v>6</v>
      </c>
      <c r="N31" s="87">
        <v>0.3</v>
      </c>
      <c r="O31" s="81">
        <v>1.2</v>
      </c>
      <c r="P31" s="81">
        <v>1.2</v>
      </c>
      <c r="Q31" s="152"/>
      <c r="R31" s="43"/>
      <c r="U31" s="43"/>
      <c r="V31" s="43"/>
    </row>
    <row r="32" spans="1:24" ht="15" x14ac:dyDescent="0.25">
      <c r="A32" s="152"/>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152"/>
      <c r="M32" s="77">
        <v>7</v>
      </c>
      <c r="N32" s="87">
        <v>0.4</v>
      </c>
      <c r="O32" s="81">
        <v>1.6</v>
      </c>
      <c r="P32" s="81">
        <v>1.6</v>
      </c>
      <c r="Q32" s="152"/>
      <c r="R32" s="43"/>
      <c r="U32" s="43"/>
      <c r="V32" s="43"/>
    </row>
    <row r="33" spans="1:22" ht="15" x14ac:dyDescent="0.25">
      <c r="A33" s="152"/>
      <c r="B33" s="14"/>
      <c r="C33" s="45"/>
      <c r="D33" s="77">
        <v>8</v>
      </c>
      <c r="E33" s="79">
        <f t="shared" si="9"/>
        <v>0.4</v>
      </c>
      <c r="F33" s="81">
        <f t="shared" si="6"/>
        <v>1.6</v>
      </c>
      <c r="G33" s="81">
        <f t="shared" si="7"/>
        <v>1.6</v>
      </c>
      <c r="H33" s="90">
        <v>0.1</v>
      </c>
      <c r="I33" s="85">
        <f t="shared" si="8"/>
        <v>-2</v>
      </c>
      <c r="J33" s="81">
        <f t="shared" si="10"/>
        <v>5</v>
      </c>
      <c r="K33" s="83">
        <f t="shared" si="11"/>
        <v>20</v>
      </c>
      <c r="L33" s="152"/>
      <c r="M33" s="77">
        <v>8</v>
      </c>
      <c r="N33" s="87">
        <v>0.5</v>
      </c>
      <c r="O33" s="81">
        <v>2</v>
      </c>
      <c r="P33" s="81">
        <v>2</v>
      </c>
      <c r="Q33" s="152"/>
      <c r="R33" s="43"/>
      <c r="U33" s="43"/>
      <c r="V33" s="43"/>
    </row>
    <row r="34" spans="1:22" ht="15.75" customHeight="1" x14ac:dyDescent="0.3">
      <c r="A34" s="152"/>
      <c r="B34" s="151"/>
      <c r="C34" s="152"/>
      <c r="D34" s="156"/>
      <c r="E34" s="152"/>
      <c r="F34" s="152"/>
      <c r="G34" s="152"/>
      <c r="H34" s="56"/>
      <c r="I34" s="56"/>
      <c r="J34" s="56"/>
      <c r="K34" s="56"/>
      <c r="L34" s="152"/>
      <c r="M34" s="156"/>
      <c r="N34" s="152"/>
      <c r="O34" s="152"/>
      <c r="P34" s="152"/>
      <c r="Q34" s="152"/>
    </row>
    <row r="35" spans="1:22" x14ac:dyDescent="0.25">
      <c r="A35" s="152"/>
      <c r="B35" s="154"/>
      <c r="C35" s="152"/>
      <c r="D35" s="158" t="s">
        <v>238</v>
      </c>
      <c r="E35" s="152"/>
      <c r="F35" s="152"/>
      <c r="G35" s="152"/>
      <c r="H35" s="96"/>
      <c r="I35" s="96"/>
      <c r="J35" s="96"/>
      <c r="K35" s="96"/>
      <c r="L35" s="152"/>
      <c r="M35" s="158" t="s">
        <v>239</v>
      </c>
      <c r="N35" s="152"/>
      <c r="O35" s="152"/>
      <c r="P35" s="152"/>
      <c r="Q35" s="152"/>
    </row>
    <row r="36" spans="1:22" ht="15" x14ac:dyDescent="0.25">
      <c r="A36" s="152"/>
      <c r="B36" s="14"/>
      <c r="C36" s="45"/>
      <c r="D36" s="97" t="s">
        <v>240</v>
      </c>
      <c r="E36" s="97" t="s">
        <v>241</v>
      </c>
      <c r="F36" s="97" t="s">
        <v>242</v>
      </c>
      <c r="G36" s="97" t="s">
        <v>243</v>
      </c>
      <c r="H36" s="97"/>
      <c r="I36" s="97"/>
      <c r="J36" s="97"/>
      <c r="K36" s="97"/>
      <c r="L36" s="152"/>
      <c r="M36" s="97" t="s">
        <v>244</v>
      </c>
      <c r="N36" s="97" t="s">
        <v>245</v>
      </c>
      <c r="O36" s="97"/>
      <c r="P36" s="97"/>
      <c r="Q36" s="152"/>
    </row>
    <row r="37" spans="1:22" ht="15" x14ac:dyDescent="0.25">
      <c r="A37" s="152"/>
      <c r="B37" s="14"/>
      <c r="C37" s="45"/>
      <c r="D37" s="99">
        <v>1</v>
      </c>
      <c r="E37" s="100">
        <v>0.2</v>
      </c>
      <c r="F37" s="53"/>
      <c r="G37" s="53">
        <f t="shared" ref="G37:G44" si="12">E37/E$37</f>
        <v>1</v>
      </c>
      <c r="H37" s="53"/>
      <c r="I37" s="53"/>
      <c r="J37" s="53"/>
      <c r="K37" s="53"/>
      <c r="L37" s="152"/>
      <c r="M37" s="99">
        <v>1</v>
      </c>
      <c r="N37" s="100">
        <v>0.2</v>
      </c>
      <c r="O37" s="53"/>
      <c r="P37" s="53"/>
      <c r="Q37" s="152"/>
    </row>
    <row r="38" spans="1:22" ht="15" x14ac:dyDescent="0.25">
      <c r="A38" s="152"/>
      <c r="B38" s="14"/>
      <c r="C38" s="45"/>
      <c r="D38" s="99">
        <v>2</v>
      </c>
      <c r="E38" s="100">
        <f t="shared" ref="E38:E44" si="13">E37+0.1+F38</f>
        <v>0.30000000000000004</v>
      </c>
      <c r="F38" s="53"/>
      <c r="G38" s="53">
        <f t="shared" si="12"/>
        <v>1.5000000000000002</v>
      </c>
      <c r="H38" s="53"/>
      <c r="I38" s="53"/>
      <c r="J38" s="53"/>
      <c r="K38" s="53"/>
      <c r="L38" s="152"/>
      <c r="M38" s="99">
        <v>2</v>
      </c>
      <c r="N38" s="100">
        <v>0.4</v>
      </c>
      <c r="O38" s="53"/>
      <c r="P38" s="53"/>
      <c r="Q38" s="152"/>
    </row>
    <row r="39" spans="1:22" ht="15" x14ac:dyDescent="0.25">
      <c r="A39" s="152"/>
      <c r="B39" s="14"/>
      <c r="C39" s="45"/>
      <c r="D39" s="99">
        <v>3</v>
      </c>
      <c r="E39" s="100">
        <f t="shared" si="13"/>
        <v>0.5</v>
      </c>
      <c r="F39" s="101">
        <v>0.1</v>
      </c>
      <c r="G39" s="53">
        <f t="shared" si="12"/>
        <v>2.5</v>
      </c>
      <c r="H39" s="53"/>
      <c r="I39" s="53"/>
      <c r="J39" s="53"/>
      <c r="K39" s="53"/>
      <c r="L39" s="152"/>
      <c r="M39" s="99">
        <v>3</v>
      </c>
      <c r="N39" s="100">
        <v>0.6</v>
      </c>
      <c r="O39" s="53"/>
      <c r="P39" s="53"/>
      <c r="Q39" s="152"/>
    </row>
    <row r="40" spans="1:22" ht="15" x14ac:dyDescent="0.25">
      <c r="A40" s="152"/>
      <c r="B40" s="14"/>
      <c r="C40" s="45"/>
      <c r="D40" s="99">
        <v>4</v>
      </c>
      <c r="E40" s="100">
        <f t="shared" si="13"/>
        <v>0.6</v>
      </c>
      <c r="F40" s="53"/>
      <c r="G40" s="53">
        <f t="shared" si="12"/>
        <v>2.9999999999999996</v>
      </c>
      <c r="H40" s="53"/>
      <c r="I40" s="53"/>
      <c r="J40" s="53"/>
      <c r="K40" s="53"/>
      <c r="L40" s="152"/>
      <c r="M40" s="99">
        <v>4</v>
      </c>
      <c r="N40" s="100">
        <v>0.8</v>
      </c>
      <c r="O40" s="53"/>
      <c r="P40" s="53"/>
      <c r="Q40" s="152"/>
    </row>
    <row r="41" spans="1:22" ht="15" x14ac:dyDescent="0.25">
      <c r="A41" s="152"/>
      <c r="B41" s="14"/>
      <c r="C41" s="45"/>
      <c r="D41" s="99">
        <v>5</v>
      </c>
      <c r="E41" s="100">
        <f t="shared" si="13"/>
        <v>0.79999999999999993</v>
      </c>
      <c r="F41" s="101">
        <v>0.1</v>
      </c>
      <c r="G41" s="53">
        <f t="shared" si="12"/>
        <v>3.9999999999999996</v>
      </c>
      <c r="H41" s="53"/>
      <c r="I41" s="53"/>
      <c r="J41" s="53"/>
      <c r="K41" s="53"/>
      <c r="L41" s="152"/>
      <c r="M41" s="99">
        <v>5</v>
      </c>
      <c r="N41" s="100">
        <v>1</v>
      </c>
      <c r="O41" s="53"/>
      <c r="P41" s="53"/>
      <c r="Q41" s="152"/>
    </row>
    <row r="42" spans="1:22" ht="15" x14ac:dyDescent="0.25">
      <c r="A42" s="152"/>
      <c r="B42" s="14"/>
      <c r="C42" s="45"/>
      <c r="D42" s="99">
        <v>6</v>
      </c>
      <c r="E42" s="100">
        <f t="shared" si="13"/>
        <v>0.89999999999999991</v>
      </c>
      <c r="F42" s="53"/>
      <c r="G42" s="53">
        <f t="shared" si="12"/>
        <v>4.4999999999999991</v>
      </c>
      <c r="H42" s="53"/>
      <c r="I42" s="53"/>
      <c r="J42" s="53"/>
      <c r="K42" s="53"/>
      <c r="L42" s="152"/>
      <c r="M42" s="99">
        <v>6</v>
      </c>
      <c r="N42" s="100">
        <v>1.2</v>
      </c>
      <c r="O42" s="53"/>
      <c r="P42" s="53"/>
      <c r="Q42" s="152"/>
    </row>
    <row r="43" spans="1:22" ht="15" x14ac:dyDescent="0.25">
      <c r="A43" s="152"/>
      <c r="B43" s="14"/>
      <c r="C43" s="45"/>
      <c r="D43" s="99">
        <v>7</v>
      </c>
      <c r="E43" s="100">
        <f t="shared" si="13"/>
        <v>1.2</v>
      </c>
      <c r="F43" s="101">
        <v>0.2</v>
      </c>
      <c r="G43" s="53">
        <f t="shared" si="12"/>
        <v>5.9999999999999991</v>
      </c>
      <c r="H43" s="53"/>
      <c r="I43" s="53"/>
      <c r="J43" s="53"/>
      <c r="K43" s="53"/>
      <c r="L43" s="152"/>
      <c r="M43" s="99">
        <v>7</v>
      </c>
      <c r="N43" s="100">
        <v>1.4</v>
      </c>
      <c r="O43" s="53"/>
      <c r="P43" s="53"/>
      <c r="Q43" s="152"/>
    </row>
    <row r="44" spans="1:22" ht="15" x14ac:dyDescent="0.25">
      <c r="A44" s="152"/>
      <c r="B44" s="14"/>
      <c r="C44" s="45"/>
      <c r="D44" s="99">
        <v>8</v>
      </c>
      <c r="E44" s="100">
        <f t="shared" si="13"/>
        <v>1.6</v>
      </c>
      <c r="F44" s="101">
        <v>0.3</v>
      </c>
      <c r="G44" s="53">
        <f t="shared" si="12"/>
        <v>8</v>
      </c>
      <c r="H44" s="53"/>
      <c r="I44" s="53"/>
      <c r="J44" s="53"/>
      <c r="K44" s="53"/>
      <c r="L44" s="152"/>
      <c r="M44" s="99">
        <v>8</v>
      </c>
      <c r="N44" s="100">
        <v>1.6</v>
      </c>
      <c r="O44" s="53"/>
      <c r="P44" s="53"/>
      <c r="Q44" s="152"/>
    </row>
    <row r="45" spans="1:22" ht="18.75" x14ac:dyDescent="0.3">
      <c r="A45" s="152"/>
      <c r="B45" s="151"/>
      <c r="C45" s="152"/>
      <c r="D45" s="156"/>
      <c r="E45" s="152"/>
      <c r="F45" s="152"/>
      <c r="G45" s="152"/>
      <c r="H45" s="56"/>
      <c r="I45" s="56"/>
      <c r="J45" s="56"/>
      <c r="K45" s="56"/>
      <c r="L45" s="152"/>
      <c r="M45" s="156"/>
      <c r="N45" s="152"/>
      <c r="O45" s="152"/>
      <c r="P45" s="152"/>
      <c r="Q45" s="152"/>
    </row>
    <row r="46" spans="1:22" x14ac:dyDescent="0.25">
      <c r="A46" s="152"/>
      <c r="B46" s="154"/>
      <c r="C46" s="152"/>
      <c r="D46" s="155" t="s">
        <v>258</v>
      </c>
      <c r="E46" s="152"/>
      <c r="F46" s="152"/>
      <c r="G46" s="152"/>
      <c r="H46" s="106"/>
      <c r="I46" s="106"/>
      <c r="J46" s="106"/>
      <c r="K46" s="106"/>
      <c r="L46" s="152"/>
      <c r="M46" s="155" t="s">
        <v>262</v>
      </c>
      <c r="N46" s="152"/>
      <c r="O46" s="152"/>
      <c r="P46" s="152"/>
      <c r="Q46" s="152"/>
    </row>
    <row r="47" spans="1:22" ht="15" x14ac:dyDescent="0.25">
      <c r="A47" s="152"/>
      <c r="B47" s="14"/>
      <c r="C47" s="45"/>
      <c r="D47" s="108" t="s">
        <v>263</v>
      </c>
      <c r="E47" s="108" t="s">
        <v>271</v>
      </c>
      <c r="F47" s="108" t="s">
        <v>272</v>
      </c>
      <c r="G47" s="108"/>
      <c r="H47" s="108"/>
      <c r="I47" s="108"/>
      <c r="J47" s="108"/>
      <c r="K47" s="108"/>
      <c r="L47" s="152"/>
      <c r="M47" s="108" t="s">
        <v>273</v>
      </c>
      <c r="N47" s="108" t="s">
        <v>274</v>
      </c>
      <c r="O47" s="108"/>
      <c r="P47" s="108"/>
      <c r="Q47" s="152"/>
    </row>
    <row r="48" spans="1:22" ht="15" x14ac:dyDescent="0.25">
      <c r="A48" s="152"/>
      <c r="B48" s="14"/>
      <c r="C48" s="45"/>
      <c r="D48" s="110">
        <v>1</v>
      </c>
      <c r="E48" s="111">
        <v>-0.2</v>
      </c>
      <c r="F48" s="113"/>
      <c r="G48" s="113"/>
      <c r="H48" s="113"/>
      <c r="I48" s="113"/>
      <c r="J48" s="113"/>
      <c r="K48" s="113"/>
      <c r="L48" s="152"/>
      <c r="M48" s="110">
        <v>1</v>
      </c>
      <c r="N48" s="111">
        <v>-0.2</v>
      </c>
      <c r="O48" s="113"/>
      <c r="P48" s="113"/>
      <c r="Q48" s="152"/>
    </row>
    <row r="49" spans="1:17" ht="15" x14ac:dyDescent="0.25">
      <c r="A49" s="152"/>
      <c r="B49" s="14"/>
      <c r="C49" s="45"/>
      <c r="D49" s="110">
        <v>2</v>
      </c>
      <c r="E49" s="111">
        <f t="shared" ref="E49:E55" si="14">E48-0.1+F49</f>
        <v>-0.30000000000000004</v>
      </c>
      <c r="F49" s="113"/>
      <c r="G49" s="113"/>
      <c r="H49" s="113"/>
      <c r="I49" s="113"/>
      <c r="J49" s="113"/>
      <c r="K49" s="113"/>
      <c r="L49" s="152"/>
      <c r="M49" s="110">
        <v>2</v>
      </c>
      <c r="N49" s="111">
        <v>-0.4</v>
      </c>
      <c r="O49" s="113"/>
      <c r="P49" s="113"/>
      <c r="Q49" s="152"/>
    </row>
    <row r="50" spans="1:17" ht="15" x14ac:dyDescent="0.25">
      <c r="A50" s="152"/>
      <c r="B50" s="14"/>
      <c r="C50" s="45"/>
      <c r="D50" s="110">
        <v>3</v>
      </c>
      <c r="E50" s="111">
        <f t="shared" si="14"/>
        <v>-0.5</v>
      </c>
      <c r="F50" s="114">
        <v>-0.1</v>
      </c>
      <c r="G50" s="113"/>
      <c r="H50" s="113"/>
      <c r="I50" s="113"/>
      <c r="J50" s="113"/>
      <c r="K50" s="113"/>
      <c r="L50" s="152"/>
      <c r="M50" s="110">
        <v>3</v>
      </c>
      <c r="N50" s="111">
        <v>-0.6</v>
      </c>
      <c r="O50" s="113"/>
      <c r="P50" s="113"/>
      <c r="Q50" s="152"/>
    </row>
    <row r="51" spans="1:17" ht="15" x14ac:dyDescent="0.25">
      <c r="A51" s="152"/>
      <c r="B51" s="14"/>
      <c r="C51" s="45"/>
      <c r="D51" s="110">
        <v>4</v>
      </c>
      <c r="E51" s="111">
        <f t="shared" si="14"/>
        <v>-0.6</v>
      </c>
      <c r="F51" s="113"/>
      <c r="G51" s="113"/>
      <c r="H51" s="113"/>
      <c r="I51" s="113"/>
      <c r="J51" s="113"/>
      <c r="K51" s="113"/>
      <c r="L51" s="152"/>
      <c r="M51" s="110">
        <v>4</v>
      </c>
      <c r="N51" s="111">
        <v>-0.8</v>
      </c>
      <c r="O51" s="113"/>
      <c r="P51" s="113"/>
      <c r="Q51" s="152"/>
    </row>
    <row r="52" spans="1:17" ht="15" x14ac:dyDescent="0.25">
      <c r="A52" s="152"/>
      <c r="B52" s="14"/>
      <c r="C52" s="45"/>
      <c r="D52" s="110">
        <v>5</v>
      </c>
      <c r="E52" s="111">
        <f t="shared" si="14"/>
        <v>-0.79999999999999993</v>
      </c>
      <c r="F52" s="114">
        <v>-0.1</v>
      </c>
      <c r="G52" s="113"/>
      <c r="H52" s="113"/>
      <c r="I52" s="113"/>
      <c r="J52" s="113"/>
      <c r="K52" s="113"/>
      <c r="L52" s="152"/>
      <c r="M52" s="110">
        <v>5</v>
      </c>
      <c r="N52" s="111">
        <v>-1</v>
      </c>
      <c r="O52" s="113"/>
      <c r="P52" s="113"/>
      <c r="Q52" s="152"/>
    </row>
    <row r="53" spans="1:17" ht="15" x14ac:dyDescent="0.25">
      <c r="A53" s="152"/>
      <c r="B53" s="14"/>
      <c r="C53" s="45"/>
      <c r="D53" s="110">
        <v>6</v>
      </c>
      <c r="E53" s="111">
        <f t="shared" si="14"/>
        <v>-0.89999999999999991</v>
      </c>
      <c r="F53" s="113"/>
      <c r="G53" s="113"/>
      <c r="H53" s="113"/>
      <c r="I53" s="113"/>
      <c r="J53" s="113"/>
      <c r="K53" s="113"/>
      <c r="L53" s="152"/>
      <c r="M53" s="110">
        <v>6</v>
      </c>
      <c r="N53" s="111">
        <v>-1.2</v>
      </c>
      <c r="O53" s="113"/>
      <c r="P53" s="113"/>
      <c r="Q53" s="152"/>
    </row>
    <row r="54" spans="1:17" ht="15" x14ac:dyDescent="0.25">
      <c r="A54" s="152"/>
      <c r="B54" s="14"/>
      <c r="C54" s="45"/>
      <c r="D54" s="110">
        <v>7</v>
      </c>
      <c r="E54" s="111">
        <f t="shared" si="14"/>
        <v>-1.2</v>
      </c>
      <c r="F54" s="114">
        <v>-0.2</v>
      </c>
      <c r="G54" s="113"/>
      <c r="H54" s="113"/>
      <c r="I54" s="113"/>
      <c r="J54" s="113"/>
      <c r="K54" s="113"/>
      <c r="L54" s="152"/>
      <c r="M54" s="110">
        <v>7</v>
      </c>
      <c r="N54" s="111">
        <v>-1.4</v>
      </c>
      <c r="O54" s="113"/>
      <c r="P54" s="113"/>
      <c r="Q54" s="152"/>
    </row>
    <row r="55" spans="1:17" ht="15" x14ac:dyDescent="0.25">
      <c r="A55" s="152"/>
      <c r="B55" s="14"/>
      <c r="C55" s="45"/>
      <c r="D55" s="110">
        <v>8</v>
      </c>
      <c r="E55" s="111">
        <f t="shared" si="14"/>
        <v>-1.6</v>
      </c>
      <c r="F55" s="114">
        <v>-0.3</v>
      </c>
      <c r="G55" s="113"/>
      <c r="H55" s="113"/>
      <c r="I55" s="113"/>
      <c r="J55" s="113"/>
      <c r="K55" s="113"/>
      <c r="L55" s="152"/>
      <c r="M55" s="110">
        <v>8</v>
      </c>
      <c r="N55" s="111">
        <v>-1.6</v>
      </c>
      <c r="O55" s="113"/>
      <c r="P55" s="113"/>
      <c r="Q55" s="152"/>
    </row>
    <row r="56" spans="1:17" ht="18.75" x14ac:dyDescent="0.3">
      <c r="A56" s="152"/>
      <c r="B56" s="1"/>
      <c r="C56" s="1"/>
      <c r="D56" s="153"/>
      <c r="E56" s="152"/>
      <c r="F56" s="152"/>
      <c r="G56" s="152"/>
      <c r="H56" s="152"/>
      <c r="I56" s="152"/>
      <c r="J56" s="152"/>
      <c r="K56" s="152"/>
      <c r="L56" s="152"/>
      <c r="M56" s="152"/>
      <c r="N56" s="152"/>
      <c r="O56" s="152"/>
      <c r="P56" s="152"/>
      <c r="Q56" s="152"/>
    </row>
  </sheetData>
  <mergeCells count="38">
    <mergeCell ref="V24:X24"/>
    <mergeCell ref="D24:G24"/>
    <mergeCell ref="B24:C24"/>
    <mergeCell ref="B23:C23"/>
    <mergeCell ref="D12:G12"/>
    <mergeCell ref="D13:G13"/>
    <mergeCell ref="B13:C13"/>
    <mergeCell ref="B12:C12"/>
    <mergeCell ref="V1:X1"/>
    <mergeCell ref="V13:X13"/>
    <mergeCell ref="V2:X2"/>
    <mergeCell ref="M23:P23"/>
    <mergeCell ref="D23:G23"/>
    <mergeCell ref="M2:P2"/>
    <mergeCell ref="D1:G1"/>
    <mergeCell ref="M1:P1"/>
    <mergeCell ref="D2:G2"/>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B45:C45"/>
    <mergeCell ref="D56:P56"/>
    <mergeCell ref="B46:C46"/>
    <mergeCell ref="D46:G46"/>
    <mergeCell ref="D45:G45"/>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164" t="s">
        <v>4</v>
      </c>
      <c r="C1" s="152"/>
      <c r="D1" s="152"/>
      <c r="E1" s="152"/>
      <c r="F1" s="152"/>
      <c r="G1" s="152"/>
      <c r="H1" s="152"/>
      <c r="I1" s="152"/>
      <c r="J1" s="152"/>
      <c r="K1" s="152"/>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167" t="s">
        <v>117</v>
      </c>
      <c r="B9" s="152"/>
      <c r="C9" s="152"/>
      <c r="M9" s="140" t="s">
        <v>293</v>
      </c>
      <c r="N9" s="140" t="s">
        <v>293</v>
      </c>
      <c r="O9" s="140"/>
    </row>
    <row r="10" spans="1:16" ht="15.75" customHeight="1" x14ac:dyDescent="0.2">
      <c r="A10" s="165" t="s">
        <v>118</v>
      </c>
      <c r="B10" s="152"/>
      <c r="C10" s="50">
        <f>C4*14/5100</f>
        <v>1.6016000000000001</v>
      </c>
      <c r="D10" s="50"/>
      <c r="E10">
        <f>C8/C4</f>
        <v>24.305643058125018</v>
      </c>
    </row>
    <row r="11" spans="1:16" ht="15.75" customHeight="1" x14ac:dyDescent="0.2">
      <c r="A11" s="165" t="s">
        <v>121</v>
      </c>
      <c r="B11" s="152"/>
      <c r="C11" s="51">
        <v>1</v>
      </c>
      <c r="D11" s="51"/>
    </row>
    <row r="12" spans="1:16" ht="15.75" customHeight="1" x14ac:dyDescent="0.2">
      <c r="A12" s="165" t="s">
        <v>124</v>
      </c>
      <c r="B12" s="152"/>
      <c r="C12" s="121">
        <v>1.55</v>
      </c>
      <c r="D12" s="101"/>
      <c r="I12" s="10"/>
      <c r="J12">
        <f>8*0.65</f>
        <v>5.2</v>
      </c>
    </row>
    <row r="13" spans="1:16" ht="15.75" customHeight="1" x14ac:dyDescent="0.2">
      <c r="A13" s="165" t="s">
        <v>125</v>
      </c>
      <c r="B13" s="152"/>
      <c r="C13" s="53">
        <v>0.8</v>
      </c>
      <c r="D13" s="53"/>
      <c r="E13" s="119"/>
      <c r="J13">
        <f>8591/5200</f>
        <v>1.6521153846153847</v>
      </c>
      <c r="K13">
        <f>0.7+0.5-1</f>
        <v>0.19999999999999996</v>
      </c>
    </row>
    <row r="14" spans="1:16" ht="15.75" customHeight="1" x14ac:dyDescent="0.2">
      <c r="A14" s="165" t="s">
        <v>126</v>
      </c>
      <c r="B14" s="152"/>
      <c r="C14" s="53">
        <v>10</v>
      </c>
      <c r="D14" s="53"/>
      <c r="E14" s="10" t="s">
        <v>127</v>
      </c>
      <c r="F14" s="10" t="s">
        <v>128</v>
      </c>
      <c r="G14" s="10"/>
      <c r="H14" s="10"/>
    </row>
    <row r="15" spans="1:16" ht="15.75" customHeight="1" x14ac:dyDescent="0.2">
      <c r="A15" s="168" t="s">
        <v>311</v>
      </c>
      <c r="B15" s="152"/>
      <c r="C15" s="121">
        <v>1.3</v>
      </c>
      <c r="D15" s="128"/>
      <c r="E15" s="10">
        <v>2</v>
      </c>
      <c r="F15" s="16">
        <f>C5/C4</f>
        <v>2.2165000000000004</v>
      </c>
      <c r="G15" s="16"/>
      <c r="H15" s="16"/>
      <c r="P15" s="119" t="s">
        <v>280</v>
      </c>
    </row>
    <row r="16" spans="1:16" ht="15.75" customHeight="1" x14ac:dyDescent="0.2">
      <c r="A16" s="169" t="s">
        <v>312</v>
      </c>
      <c r="B16" s="152"/>
      <c r="C16" s="138">
        <v>1.1000000000000001</v>
      </c>
      <c r="D16" s="53"/>
      <c r="E16" s="10">
        <v>3</v>
      </c>
      <c r="F16" s="16">
        <f>C6/C5</f>
        <v>2.2257258064516132</v>
      </c>
      <c r="G16" s="16"/>
      <c r="H16" s="16"/>
    </row>
    <row r="17" spans="1:8" ht="15.75" customHeight="1" x14ac:dyDescent="0.2">
      <c r="A17" s="169" t="s">
        <v>310</v>
      </c>
      <c r="B17" s="152"/>
      <c r="C17" s="138">
        <v>1</v>
      </c>
      <c r="D17" s="53"/>
      <c r="E17" s="10">
        <v>4</v>
      </c>
      <c r="F17" s="16">
        <f>C7/C6</f>
        <v>2.2227979274611402</v>
      </c>
      <c r="G17" s="16"/>
      <c r="H17" s="16"/>
    </row>
    <row r="18" spans="1:8" ht="15.75" customHeight="1" x14ac:dyDescent="0.2">
      <c r="A18" s="166"/>
      <c r="B18" s="152"/>
      <c r="C18" s="53"/>
      <c r="D18" s="53"/>
      <c r="E18" s="10">
        <v>5</v>
      </c>
      <c r="F18" s="16">
        <f>C8/C7</f>
        <v>2.2165000000000004</v>
      </c>
      <c r="G18" s="16"/>
      <c r="H18" s="16"/>
    </row>
    <row r="19" spans="1:8" ht="15.75" customHeight="1" x14ac:dyDescent="0.2">
      <c r="A19" s="166"/>
      <c r="B19" s="152"/>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9:B19"/>
    <mergeCell ref="A15:B15"/>
    <mergeCell ref="A16:B16"/>
    <mergeCell ref="A17:B17"/>
    <mergeCell ref="A13:B13"/>
    <mergeCell ref="A12:B12"/>
    <mergeCell ref="A18:B18"/>
    <mergeCell ref="A10:B10"/>
    <mergeCell ref="A9:C9"/>
    <mergeCell ref="B1:K1"/>
    <mergeCell ref="A14:B14"/>
    <mergeCell ref="A11:B1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26" sqref="A26:C26"/>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170" t="s">
        <v>281</v>
      </c>
      <c r="E1" s="170"/>
      <c r="F1" s="170"/>
      <c r="G1" s="170"/>
      <c r="H1" s="170"/>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167" t="s">
        <v>117</v>
      </c>
      <c r="B26" s="152"/>
      <c r="C26" s="152"/>
    </row>
    <row r="27" spans="1:5" x14ac:dyDescent="0.2">
      <c r="A27" s="168" t="s">
        <v>302</v>
      </c>
      <c r="B27" s="152"/>
      <c r="C27" s="129">
        <v>60</v>
      </c>
    </row>
    <row r="28" spans="1:5" x14ac:dyDescent="0.2">
      <c r="A28" s="168"/>
      <c r="B28" s="152"/>
      <c r="C28" s="139"/>
    </row>
    <row r="29" spans="1:5" x14ac:dyDescent="0.2">
      <c r="A29" s="168" t="s">
        <v>303</v>
      </c>
      <c r="B29" s="152"/>
      <c r="C29" s="121">
        <v>0.79</v>
      </c>
    </row>
    <row r="30" spans="1:5" x14ac:dyDescent="0.2">
      <c r="A30" s="168" t="s">
        <v>299</v>
      </c>
      <c r="B30" s="168"/>
      <c r="C30" s="138">
        <f>C29*C$34</f>
        <v>1.1850000000000001</v>
      </c>
    </row>
    <row r="31" spans="1:5" x14ac:dyDescent="0.2">
      <c r="A31" s="168" t="s">
        <v>298</v>
      </c>
      <c r="B31" s="168"/>
      <c r="C31" s="138">
        <f t="shared" ref="C31:C33" si="5">C30*C$34</f>
        <v>1.7775000000000001</v>
      </c>
    </row>
    <row r="32" spans="1:5" x14ac:dyDescent="0.2">
      <c r="A32" s="168" t="s">
        <v>300</v>
      </c>
      <c r="B32" s="168"/>
      <c r="C32" s="138">
        <f t="shared" si="5"/>
        <v>2.6662500000000002</v>
      </c>
    </row>
    <row r="33" spans="1:3" x14ac:dyDescent="0.2">
      <c r="A33" s="169" t="s">
        <v>301</v>
      </c>
      <c r="B33" s="166"/>
      <c r="C33" s="138">
        <f t="shared" si="5"/>
        <v>3.9993750000000006</v>
      </c>
    </row>
    <row r="34" spans="1:3" x14ac:dyDescent="0.2">
      <c r="A34" s="169" t="s">
        <v>304</v>
      </c>
      <c r="B34" s="152"/>
      <c r="C34" s="53">
        <v>1.5</v>
      </c>
    </row>
    <row r="35" spans="1:3" x14ac:dyDescent="0.2">
      <c r="A35" s="166"/>
      <c r="B35" s="152"/>
      <c r="C35" s="53"/>
    </row>
    <row r="36" spans="1:3" x14ac:dyDescent="0.2">
      <c r="A36" s="166"/>
      <c r="B36" s="152"/>
      <c r="C36" s="53"/>
    </row>
  </sheetData>
  <mergeCells count="12">
    <mergeCell ref="A30:B30"/>
    <mergeCell ref="A31:B31"/>
    <mergeCell ref="D1:H1"/>
    <mergeCell ref="A26:C26"/>
    <mergeCell ref="A27:B27"/>
    <mergeCell ref="A28:B28"/>
    <mergeCell ref="A29:B29"/>
    <mergeCell ref="A32:B32"/>
    <mergeCell ref="A33:B33"/>
    <mergeCell ref="A34:B34"/>
    <mergeCell ref="A35:B35"/>
    <mergeCell ref="A36: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tabSelected="1" topLeftCell="A4" zoomScaleNormal="100" workbookViewId="0">
      <selection activeCell="K18" sqref="K18"/>
    </sheetView>
  </sheetViews>
  <sheetFormatPr defaultRowHeight="12.75" x14ac:dyDescent="0.2"/>
  <cols>
    <col min="3" max="3" width="9.140625" customWidth="1"/>
    <col min="7" max="7" width="9.28515625" style="214" customWidth="1"/>
    <col min="8" max="8" width="10.7109375" style="214" customWidth="1"/>
    <col min="10" max="10" width="10.140625" style="214" bestFit="1" customWidth="1"/>
    <col min="12" max="13" width="9.140625" style="214"/>
    <col min="18" max="18" width="10.7109375" customWidth="1"/>
    <col min="19" max="20" width="9.28515625" customWidth="1"/>
  </cols>
  <sheetData>
    <row r="1" spans="1:29" x14ac:dyDescent="0.2">
      <c r="W1" s="119"/>
      <c r="Y1" s="119"/>
      <c r="Z1" s="119"/>
      <c r="AC1" s="119" t="s">
        <v>359</v>
      </c>
    </row>
    <row r="2" spans="1:29" ht="13.5" thickBot="1" x14ac:dyDescent="0.25">
      <c r="Q2" s="150"/>
      <c r="R2" s="150"/>
      <c r="S2" s="150"/>
      <c r="T2" s="150"/>
      <c r="U2" s="150"/>
      <c r="V2" s="150"/>
      <c r="W2" s="150"/>
      <c r="X2" s="150"/>
      <c r="Y2" s="150"/>
      <c r="Z2" s="150"/>
      <c r="AA2" s="150"/>
      <c r="AB2" s="150"/>
    </row>
    <row r="3" spans="1:29" ht="15" x14ac:dyDescent="0.25">
      <c r="A3" s="144" t="s">
        <v>333</v>
      </c>
      <c r="D3" s="197" t="s">
        <v>345</v>
      </c>
      <c r="E3" s="198"/>
      <c r="F3" s="198"/>
      <c r="G3" s="198"/>
      <c r="H3" s="199"/>
      <c r="Q3" s="210" t="s">
        <v>347</v>
      </c>
      <c r="R3" s="205"/>
      <c r="S3" s="205"/>
      <c r="T3" s="205"/>
      <c r="U3" s="205"/>
      <c r="V3" s="205"/>
      <c r="W3" s="205"/>
      <c r="X3" s="205"/>
      <c r="Y3" s="205"/>
      <c r="Z3" s="205"/>
      <c r="AA3" s="150"/>
    </row>
    <row r="4" spans="1:29" ht="13.5" thickBot="1" x14ac:dyDescent="0.25">
      <c r="D4" s="200" t="s">
        <v>346</v>
      </c>
      <c r="E4" s="201"/>
      <c r="F4" s="201"/>
      <c r="G4" s="201"/>
      <c r="H4" s="202"/>
      <c r="Q4" s="211"/>
      <c r="R4" s="205"/>
      <c r="S4" s="205"/>
      <c r="T4" s="205"/>
      <c r="U4" s="205"/>
      <c r="V4" s="205"/>
      <c r="W4" s="205"/>
      <c r="X4" s="205"/>
      <c r="Y4" s="205"/>
      <c r="Z4" s="205"/>
      <c r="AA4" s="150"/>
    </row>
    <row r="5" spans="1:29" x14ac:dyDescent="0.2">
      <c r="Q5" s="203"/>
      <c r="R5" s="150"/>
      <c r="S5" s="150"/>
      <c r="T5" s="150"/>
      <c r="U5" s="150"/>
      <c r="V5" s="150"/>
      <c r="W5" s="150"/>
      <c r="X5" s="150"/>
      <c r="Y5" s="150"/>
      <c r="Z5" s="150"/>
      <c r="AA5" s="150"/>
    </row>
    <row r="6" spans="1:29" x14ac:dyDescent="0.2">
      <c r="A6" s="145" t="s">
        <v>322</v>
      </c>
      <c r="B6" s="146"/>
      <c r="C6" s="147" t="s">
        <v>334</v>
      </c>
      <c r="D6" s="146"/>
      <c r="E6" s="147" t="s">
        <v>336</v>
      </c>
      <c r="F6" s="146"/>
      <c r="G6" s="215" t="s">
        <v>335</v>
      </c>
      <c r="H6" s="215" t="s">
        <v>335</v>
      </c>
      <c r="I6" s="146"/>
      <c r="J6" s="215" t="s">
        <v>335</v>
      </c>
      <c r="K6" s="215" t="s">
        <v>344</v>
      </c>
      <c r="L6" s="146"/>
      <c r="M6" s="215" t="s">
        <v>338</v>
      </c>
      <c r="N6" s="215" t="s">
        <v>339</v>
      </c>
      <c r="Q6" s="203"/>
      <c r="R6" s="207" t="s">
        <v>348</v>
      </c>
      <c r="S6" s="207"/>
      <c r="T6" s="150"/>
      <c r="U6" s="206" t="s">
        <v>361</v>
      </c>
      <c r="V6" s="206"/>
      <c r="W6" s="206"/>
      <c r="X6" s="150"/>
      <c r="Y6" s="196" t="s">
        <v>365</v>
      </c>
      <c r="Z6" s="196"/>
      <c r="AA6" s="150"/>
    </row>
    <row r="7" spans="1:29" x14ac:dyDescent="0.2">
      <c r="A7" s="147"/>
      <c r="B7" s="186"/>
      <c r="C7" s="147"/>
      <c r="D7" s="146"/>
      <c r="E7" s="146"/>
      <c r="F7" s="186"/>
      <c r="G7" s="215" t="s">
        <v>343</v>
      </c>
      <c r="H7" s="216" t="s">
        <v>343</v>
      </c>
      <c r="I7" s="186"/>
      <c r="J7" s="215" t="s">
        <v>343</v>
      </c>
      <c r="K7" s="215" t="s">
        <v>343</v>
      </c>
      <c r="L7" s="186"/>
      <c r="M7" s="216" t="s">
        <v>340</v>
      </c>
      <c r="N7" s="216" t="s">
        <v>340</v>
      </c>
      <c r="Q7" s="203"/>
      <c r="R7" s="204"/>
      <c r="S7" s="208" t="s">
        <v>340</v>
      </c>
      <c r="T7" s="150"/>
      <c r="U7" s="195"/>
      <c r="V7" s="195"/>
      <c r="W7" s="209" t="s">
        <v>363</v>
      </c>
      <c r="X7" s="150"/>
      <c r="Y7" s="150"/>
      <c r="Z7" s="150"/>
      <c r="AA7" s="150"/>
    </row>
    <row r="8" spans="1:29" x14ac:dyDescent="0.2">
      <c r="A8" s="148" t="s">
        <v>323</v>
      </c>
      <c r="B8" s="186"/>
      <c r="C8" s="220" t="s">
        <v>342</v>
      </c>
      <c r="D8" s="220"/>
      <c r="E8" s="185">
        <v>1</v>
      </c>
      <c r="F8" s="186"/>
      <c r="G8" s="213">
        <f>W9*Y9*S8</f>
        <v>1800</v>
      </c>
      <c r="H8" s="217">
        <f>G8</f>
        <v>1800</v>
      </c>
      <c r="I8" s="186"/>
      <c r="J8" s="213"/>
      <c r="K8" s="213"/>
      <c r="L8" s="186"/>
      <c r="M8" s="218">
        <f>S8</f>
        <v>10</v>
      </c>
      <c r="N8" s="218"/>
      <c r="Q8" s="203"/>
      <c r="R8" s="193" t="s">
        <v>323</v>
      </c>
      <c r="S8" s="189">
        <v>10</v>
      </c>
      <c r="T8" s="150"/>
      <c r="U8" s="191" t="s">
        <v>362</v>
      </c>
      <c r="V8" s="192"/>
      <c r="W8" s="187">
        <v>250</v>
      </c>
      <c r="X8" s="150"/>
      <c r="Y8" s="150"/>
      <c r="Z8" s="150"/>
      <c r="AA8" s="150"/>
    </row>
    <row r="9" spans="1:29" x14ac:dyDescent="0.2">
      <c r="A9" s="149"/>
      <c r="B9" s="186"/>
      <c r="C9" s="220" t="s">
        <v>341</v>
      </c>
      <c r="D9" s="220"/>
      <c r="E9" s="185"/>
      <c r="F9" s="186"/>
      <c r="G9" s="213"/>
      <c r="H9" s="213"/>
      <c r="I9" s="186"/>
      <c r="J9" s="213"/>
      <c r="K9" s="213"/>
      <c r="L9" s="186"/>
      <c r="M9" s="213">
        <f>M8</f>
        <v>10</v>
      </c>
      <c r="N9" s="213">
        <f>M9</f>
        <v>10</v>
      </c>
      <c r="Q9" s="203"/>
      <c r="R9" s="194" t="s">
        <v>324</v>
      </c>
      <c r="S9" s="188">
        <v>120</v>
      </c>
      <c r="T9" s="150"/>
      <c r="U9" s="191" t="s">
        <v>364</v>
      </c>
      <c r="V9" s="192"/>
      <c r="W9" s="187">
        <v>90</v>
      </c>
      <c r="X9" s="150"/>
      <c r="Y9" s="150">
        <v>2</v>
      </c>
      <c r="Z9" s="119" t="s">
        <v>366</v>
      </c>
      <c r="AA9" s="150"/>
    </row>
    <row r="10" spans="1:29" x14ac:dyDescent="0.2">
      <c r="A10" s="149"/>
      <c r="B10" s="186"/>
      <c r="C10" s="149"/>
      <c r="D10" s="149"/>
      <c r="E10" s="185"/>
      <c r="F10" s="186"/>
      <c r="G10" s="213"/>
      <c r="H10" s="213"/>
      <c r="I10" s="186"/>
      <c r="J10" s="213"/>
      <c r="K10" s="219">
        <f>H8</f>
        <v>1800</v>
      </c>
      <c r="L10" s="186"/>
      <c r="M10" s="213"/>
      <c r="N10" s="213"/>
      <c r="Q10" s="203"/>
      <c r="R10" s="194" t="s">
        <v>325</v>
      </c>
      <c r="S10" s="188">
        <v>180</v>
      </c>
      <c r="T10" s="150"/>
      <c r="U10" s="191" t="s">
        <v>367</v>
      </c>
      <c r="V10" s="192"/>
      <c r="W10" s="187">
        <v>50</v>
      </c>
      <c r="X10" s="150"/>
      <c r="Y10" s="150"/>
      <c r="Z10" s="150"/>
      <c r="AA10" s="150"/>
    </row>
    <row r="11" spans="1:29" x14ac:dyDescent="0.2">
      <c r="A11" s="148" t="s">
        <v>324</v>
      </c>
      <c r="B11" s="186"/>
      <c r="C11" s="148" t="s">
        <v>323</v>
      </c>
      <c r="D11" s="149"/>
      <c r="E11" s="185">
        <v>2</v>
      </c>
      <c r="F11" s="186"/>
      <c r="G11" s="213">
        <f>W8*S9</f>
        <v>30000</v>
      </c>
      <c r="H11" s="213">
        <f>G11*E11</f>
        <v>60000</v>
      </c>
      <c r="I11" s="186"/>
      <c r="J11" s="213"/>
      <c r="K11" s="213"/>
      <c r="L11" s="186"/>
      <c r="M11" s="213">
        <f>S9</f>
        <v>120</v>
      </c>
      <c r="N11" s="213"/>
      <c r="Q11" s="203"/>
      <c r="R11" s="194" t="s">
        <v>326</v>
      </c>
      <c r="S11" s="188">
        <v>240</v>
      </c>
      <c r="T11" s="150"/>
      <c r="U11" s="192"/>
      <c r="V11" s="192"/>
      <c r="W11" s="187"/>
      <c r="X11" s="150"/>
      <c r="Y11" s="150"/>
      <c r="Z11" s="150"/>
      <c r="AA11" s="150"/>
    </row>
    <row r="12" spans="1:29" x14ac:dyDescent="0.2">
      <c r="A12" s="149"/>
      <c r="B12" s="186"/>
      <c r="C12" s="148" t="s">
        <v>337</v>
      </c>
      <c r="D12" s="149"/>
      <c r="E12" s="185">
        <v>100</v>
      </c>
      <c r="F12" s="186"/>
      <c r="G12" s="217">
        <f>W10*S31</f>
        <v>10.869565217391305</v>
      </c>
      <c r="H12" s="218">
        <f>E12/9.2</f>
        <v>10.869565217391305</v>
      </c>
      <c r="I12" s="186"/>
      <c r="J12" s="213"/>
      <c r="K12" s="213"/>
      <c r="L12" s="186"/>
      <c r="M12" s="218">
        <f>S31</f>
        <v>0.21739130434782608</v>
      </c>
      <c r="N12" s="218"/>
      <c r="Q12" s="203"/>
      <c r="R12" s="194" t="s">
        <v>327</v>
      </c>
      <c r="S12" s="188">
        <v>300</v>
      </c>
      <c r="T12" s="150"/>
      <c r="U12" s="192"/>
      <c r="V12" s="192"/>
      <c r="W12" s="187"/>
      <c r="X12" s="150"/>
      <c r="Y12" s="150"/>
      <c r="Z12" s="150"/>
      <c r="AA12" s="150"/>
    </row>
    <row r="13" spans="1:29" x14ac:dyDescent="0.2">
      <c r="A13" s="149"/>
      <c r="B13" s="186"/>
      <c r="C13" s="149"/>
      <c r="D13" s="149"/>
      <c r="E13" s="185"/>
      <c r="F13" s="186"/>
      <c r="G13" s="213"/>
      <c r="H13" s="213">
        <f>H11+H12</f>
        <v>60010.869565217392</v>
      </c>
      <c r="I13" s="186"/>
      <c r="J13" s="213"/>
      <c r="K13" s="219">
        <f>K10+H13</f>
        <v>61810.869565217392</v>
      </c>
      <c r="L13" s="186"/>
      <c r="M13" s="212">
        <f>M11+M12</f>
        <v>120.21739130434783</v>
      </c>
      <c r="N13" s="213">
        <f>N9+M13</f>
        <v>130.21739130434781</v>
      </c>
      <c r="Q13" s="203"/>
      <c r="R13" s="194" t="s">
        <v>328</v>
      </c>
      <c r="S13" s="188">
        <v>360</v>
      </c>
      <c r="T13" s="150"/>
      <c r="U13" s="192"/>
      <c r="V13" s="192"/>
      <c r="W13" s="187"/>
      <c r="X13" s="150"/>
      <c r="Y13" s="150"/>
      <c r="Z13" s="150"/>
      <c r="AA13" s="150"/>
    </row>
    <row r="14" spans="1:29" x14ac:dyDescent="0.2">
      <c r="A14" s="149"/>
      <c r="B14" s="186"/>
      <c r="C14" s="149"/>
      <c r="D14" s="149"/>
      <c r="E14" s="185"/>
      <c r="F14" s="186"/>
      <c r="G14" s="213"/>
      <c r="H14" s="212"/>
      <c r="I14" s="186"/>
      <c r="J14" s="213"/>
      <c r="K14" s="213"/>
      <c r="L14" s="186"/>
      <c r="M14" s="213"/>
      <c r="N14" s="213"/>
      <c r="Q14" s="203"/>
      <c r="R14" s="194" t="s">
        <v>329</v>
      </c>
      <c r="S14" s="188">
        <v>420</v>
      </c>
      <c r="T14" s="150"/>
      <c r="U14" s="192"/>
      <c r="V14" s="192"/>
      <c r="W14" s="187"/>
      <c r="X14" s="150"/>
      <c r="Y14" s="150"/>
      <c r="Z14" s="150"/>
      <c r="AA14" s="150"/>
    </row>
    <row r="15" spans="1:29" x14ac:dyDescent="0.2">
      <c r="A15" s="149"/>
      <c r="B15" s="186"/>
      <c r="C15" s="149"/>
      <c r="D15" s="149"/>
      <c r="E15" s="185"/>
      <c r="F15" s="222"/>
      <c r="G15" s="213"/>
      <c r="H15" s="213"/>
      <c r="I15" s="186"/>
      <c r="J15" s="213"/>
      <c r="K15" s="213"/>
      <c r="L15" s="186"/>
      <c r="M15" s="213"/>
      <c r="N15" s="213"/>
      <c r="Q15" s="203"/>
      <c r="R15" s="194" t="s">
        <v>330</v>
      </c>
      <c r="S15" s="188">
        <v>480</v>
      </c>
      <c r="T15" s="150"/>
      <c r="U15" s="192"/>
      <c r="V15" s="192"/>
      <c r="W15" s="187"/>
      <c r="X15" s="150"/>
      <c r="Y15" s="150"/>
      <c r="Z15" s="150"/>
      <c r="AA15" s="150"/>
    </row>
    <row r="16" spans="1:29" x14ac:dyDescent="0.2">
      <c r="A16" s="149" t="s">
        <v>325</v>
      </c>
      <c r="B16" s="186"/>
      <c r="C16" s="149" t="s">
        <v>324</v>
      </c>
      <c r="D16" s="149"/>
      <c r="E16" s="185">
        <v>2</v>
      </c>
      <c r="F16" s="186"/>
      <c r="G16" s="213">
        <f>W8*S10</f>
        <v>45000</v>
      </c>
      <c r="H16" s="213">
        <f>G16*E16</f>
        <v>90000</v>
      </c>
      <c r="I16" s="186"/>
      <c r="J16" s="213"/>
      <c r="K16" s="213"/>
      <c r="L16" s="186"/>
      <c r="M16" s="213">
        <f>M13</f>
        <v>120.21739130434783</v>
      </c>
      <c r="N16" s="213"/>
      <c r="Q16" s="203"/>
      <c r="R16" s="194" t="s">
        <v>331</v>
      </c>
      <c r="S16" s="188">
        <v>540</v>
      </c>
      <c r="T16" s="150"/>
      <c r="U16" s="192"/>
      <c r="V16" s="192"/>
      <c r="W16" s="187"/>
      <c r="X16" s="150"/>
      <c r="Y16" s="150"/>
      <c r="Z16" s="150"/>
      <c r="AA16" s="150"/>
    </row>
    <row r="17" spans="1:27" x14ac:dyDescent="0.2">
      <c r="A17" s="149"/>
      <c r="B17" s="186"/>
      <c r="C17" s="149" t="s">
        <v>337</v>
      </c>
      <c r="D17" s="149"/>
      <c r="E17" s="185">
        <v>100</v>
      </c>
      <c r="F17" s="186"/>
      <c r="G17" s="217">
        <f>W10*S31</f>
        <v>10.869565217391305</v>
      </c>
      <c r="H17" s="212">
        <f>E17/9.2</f>
        <v>10.869565217391305</v>
      </c>
      <c r="I17" s="186"/>
      <c r="J17" s="213"/>
      <c r="K17" s="213"/>
      <c r="L17" s="186"/>
      <c r="M17" s="218">
        <f>S31</f>
        <v>0.21739130434782608</v>
      </c>
      <c r="N17" s="218"/>
      <c r="Q17" s="203"/>
      <c r="R17" s="194" t="s">
        <v>332</v>
      </c>
      <c r="S17" s="188">
        <v>600</v>
      </c>
      <c r="T17" s="150"/>
      <c r="U17" s="192"/>
      <c r="V17" s="192"/>
      <c r="W17" s="187"/>
      <c r="X17" s="150"/>
      <c r="Y17" s="150"/>
      <c r="Z17" s="150"/>
      <c r="AA17" s="150"/>
    </row>
    <row r="18" spans="1:27" x14ac:dyDescent="0.2">
      <c r="A18" s="149"/>
      <c r="B18" s="186"/>
      <c r="C18" s="149"/>
      <c r="D18" s="149"/>
      <c r="E18" s="185"/>
      <c r="F18" s="186"/>
      <c r="G18" s="213"/>
      <c r="H18" s="221">
        <f>H16+H17</f>
        <v>90010.869565217392</v>
      </c>
      <c r="I18" s="186"/>
      <c r="J18" s="213"/>
      <c r="K18" s="219">
        <f>K13+H18</f>
        <v>151821.73913043478</v>
      </c>
      <c r="L18" s="186"/>
      <c r="M18" s="213">
        <f>M16+M17</f>
        <v>120.43478260869566</v>
      </c>
      <c r="N18" s="213">
        <f>N13+M18</f>
        <v>250.65217391304347</v>
      </c>
      <c r="Q18" s="203"/>
      <c r="R18" s="194"/>
      <c r="S18" s="190" t="s">
        <v>360</v>
      </c>
      <c r="T18" s="150"/>
      <c r="U18" s="192"/>
      <c r="V18" s="192"/>
      <c r="W18" s="187"/>
      <c r="X18" s="150"/>
      <c r="Y18" s="150"/>
      <c r="Z18" s="150"/>
      <c r="AA18" s="150"/>
    </row>
    <row r="19" spans="1:27" x14ac:dyDescent="0.2">
      <c r="A19" s="149"/>
      <c r="B19" s="186"/>
      <c r="C19" s="149"/>
      <c r="D19" s="149"/>
      <c r="E19" s="185"/>
      <c r="F19" s="186"/>
      <c r="G19" s="213"/>
      <c r="H19" s="213"/>
      <c r="I19" s="186"/>
      <c r="J19" s="213"/>
      <c r="K19" s="213"/>
      <c r="L19" s="186"/>
      <c r="M19" s="213"/>
      <c r="N19" s="213"/>
      <c r="Q19" s="203"/>
      <c r="R19" s="194"/>
      <c r="S19" s="189"/>
      <c r="T19" s="150"/>
      <c r="U19" s="150"/>
      <c r="V19" s="150"/>
      <c r="W19" s="150"/>
      <c r="X19" s="150"/>
      <c r="Y19" s="150"/>
      <c r="Z19" s="150"/>
      <c r="AA19" s="150"/>
    </row>
    <row r="20" spans="1:27" x14ac:dyDescent="0.2">
      <c r="A20" s="148" t="s">
        <v>326</v>
      </c>
      <c r="B20" s="186"/>
      <c r="C20" s="148" t="s">
        <v>325</v>
      </c>
      <c r="D20" s="149"/>
      <c r="E20" s="185">
        <v>2</v>
      </c>
      <c r="F20" s="186"/>
      <c r="G20" s="213">
        <f>W8*S11</f>
        <v>60000</v>
      </c>
      <c r="H20" s="213">
        <f>G20*E20</f>
        <v>120000</v>
      </c>
      <c r="I20" s="186"/>
      <c r="J20" s="213"/>
      <c r="K20" s="213"/>
      <c r="L20" s="186"/>
      <c r="M20" s="213"/>
      <c r="N20" s="213"/>
      <c r="Q20" s="203"/>
      <c r="R20" s="193" t="s">
        <v>349</v>
      </c>
      <c r="S20" s="189"/>
      <c r="T20" s="150"/>
      <c r="U20" s="150"/>
      <c r="V20" s="150"/>
      <c r="W20" s="150"/>
      <c r="X20" s="150"/>
      <c r="Y20" s="150"/>
      <c r="Z20" s="150"/>
      <c r="AA20" s="150"/>
    </row>
    <row r="21" spans="1:27" x14ac:dyDescent="0.2">
      <c r="A21" s="149"/>
      <c r="B21" s="186"/>
      <c r="C21" s="148" t="s">
        <v>337</v>
      </c>
      <c r="D21" s="149"/>
      <c r="E21" s="185">
        <v>100</v>
      </c>
      <c r="F21" s="186"/>
      <c r="G21" s="213">
        <f>W10*S31</f>
        <v>10.869565217391305</v>
      </c>
      <c r="H21" s="213"/>
      <c r="I21" s="186"/>
      <c r="J21" s="213"/>
      <c r="K21" s="213"/>
      <c r="L21" s="186"/>
      <c r="M21" s="213"/>
      <c r="N21" s="213"/>
      <c r="Q21" s="203"/>
      <c r="R21" s="193" t="s">
        <v>350</v>
      </c>
      <c r="S21" s="189"/>
      <c r="T21" s="150"/>
      <c r="U21" s="150"/>
      <c r="V21" s="150"/>
      <c r="W21" s="150"/>
      <c r="X21" s="150"/>
      <c r="Y21" s="150"/>
      <c r="Z21" s="150"/>
      <c r="AA21" s="150"/>
    </row>
    <row r="22" spans="1:27" x14ac:dyDescent="0.2">
      <c r="A22" s="149"/>
      <c r="B22" s="186"/>
      <c r="C22" s="149"/>
      <c r="D22" s="149"/>
      <c r="E22" s="185"/>
      <c r="F22" s="186"/>
      <c r="G22" s="213"/>
      <c r="H22" s="213"/>
      <c r="I22" s="186"/>
      <c r="J22" s="213"/>
      <c r="K22" s="213"/>
      <c r="L22" s="186"/>
      <c r="M22" s="213"/>
      <c r="N22" s="213"/>
      <c r="Q22" s="203"/>
      <c r="R22" s="193" t="s">
        <v>351</v>
      </c>
      <c r="S22" s="189"/>
      <c r="T22" s="150"/>
      <c r="U22" s="150"/>
      <c r="V22" s="150"/>
      <c r="W22" s="150"/>
      <c r="X22" s="150"/>
      <c r="Y22" s="150"/>
      <c r="Z22" s="150"/>
      <c r="AA22" s="150"/>
    </row>
    <row r="23" spans="1:27" x14ac:dyDescent="0.2">
      <c r="A23" s="149"/>
      <c r="B23" s="186"/>
      <c r="C23" s="149"/>
      <c r="D23" s="149"/>
      <c r="E23" s="185"/>
      <c r="F23" s="186"/>
      <c r="G23" s="213"/>
      <c r="H23" s="213"/>
      <c r="I23" s="186"/>
      <c r="J23" s="213"/>
      <c r="K23" s="213"/>
      <c r="L23" s="186"/>
      <c r="M23" s="213"/>
      <c r="N23" s="213"/>
      <c r="Q23" s="203"/>
      <c r="R23" s="193" t="s">
        <v>352</v>
      </c>
      <c r="S23" s="189"/>
      <c r="T23" s="150"/>
      <c r="U23" s="150"/>
      <c r="V23" s="150"/>
      <c r="W23" s="150"/>
      <c r="X23" s="150"/>
      <c r="Y23" s="150"/>
      <c r="Z23" s="150"/>
      <c r="AA23" s="150"/>
    </row>
    <row r="24" spans="1:27" x14ac:dyDescent="0.2">
      <c r="A24" s="149"/>
      <c r="B24" s="186"/>
      <c r="C24" s="149"/>
      <c r="D24" s="149"/>
      <c r="E24" s="185"/>
      <c r="F24" s="186"/>
      <c r="G24" s="213"/>
      <c r="H24" s="213"/>
      <c r="I24" s="186"/>
      <c r="J24" s="213"/>
      <c r="K24" s="213"/>
      <c r="L24" s="186"/>
      <c r="M24" s="213"/>
      <c r="N24" s="213"/>
      <c r="Q24" s="203"/>
      <c r="R24" s="193" t="s">
        <v>353</v>
      </c>
      <c r="S24" s="189"/>
      <c r="T24" s="150"/>
      <c r="U24" s="150"/>
      <c r="V24" s="150"/>
      <c r="W24" s="150"/>
      <c r="X24" s="150"/>
      <c r="Y24" s="150"/>
      <c r="Z24" s="150"/>
      <c r="AA24" s="150"/>
    </row>
    <row r="25" spans="1:27" x14ac:dyDescent="0.2">
      <c r="A25" s="149"/>
      <c r="B25" s="186"/>
      <c r="C25" s="149"/>
      <c r="D25" s="149"/>
      <c r="E25" s="185"/>
      <c r="F25" s="186"/>
      <c r="G25" s="213"/>
      <c r="H25" s="213"/>
      <c r="I25" s="186"/>
      <c r="J25" s="213"/>
      <c r="K25" s="213"/>
      <c r="L25" s="186"/>
      <c r="M25" s="213"/>
      <c r="N25" s="213"/>
      <c r="Q25" s="203"/>
      <c r="R25" s="193" t="s">
        <v>354</v>
      </c>
      <c r="S25" s="189"/>
      <c r="T25" s="150"/>
      <c r="U25" s="150"/>
      <c r="V25" s="150"/>
      <c r="W25" s="150"/>
      <c r="X25" s="150"/>
      <c r="Y25" s="150"/>
      <c r="Z25" s="150"/>
      <c r="AA25" s="150"/>
    </row>
    <row r="26" spans="1:27" x14ac:dyDescent="0.2">
      <c r="A26" s="149"/>
      <c r="B26" s="186"/>
      <c r="C26" s="149"/>
      <c r="D26" s="149"/>
      <c r="E26" s="185"/>
      <c r="F26" s="186"/>
      <c r="G26" s="213"/>
      <c r="H26" s="213"/>
      <c r="I26" s="186"/>
      <c r="J26" s="213"/>
      <c r="K26" s="213"/>
      <c r="L26" s="186"/>
      <c r="M26" s="213"/>
      <c r="N26" s="213"/>
      <c r="Q26" s="203"/>
      <c r="R26" s="193" t="s">
        <v>355</v>
      </c>
      <c r="S26" s="189"/>
      <c r="T26" s="150"/>
      <c r="U26" s="150"/>
      <c r="V26" s="150"/>
      <c r="W26" s="150"/>
      <c r="X26" s="150"/>
      <c r="Y26" s="150"/>
      <c r="Z26" s="150"/>
      <c r="AA26" s="150"/>
    </row>
    <row r="27" spans="1:27" x14ac:dyDescent="0.2">
      <c r="A27" s="149"/>
      <c r="B27" s="186"/>
      <c r="C27" s="149"/>
      <c r="D27" s="149"/>
      <c r="E27" s="185"/>
      <c r="F27" s="186"/>
      <c r="G27" s="213"/>
      <c r="H27" s="213"/>
      <c r="I27" s="186"/>
      <c r="J27" s="213"/>
      <c r="K27" s="213"/>
      <c r="L27" s="186"/>
      <c r="M27" s="213"/>
      <c r="N27" s="213"/>
      <c r="Q27" s="203"/>
      <c r="R27" s="193" t="s">
        <v>356</v>
      </c>
      <c r="S27" s="189"/>
      <c r="T27" s="150"/>
      <c r="U27" s="150"/>
      <c r="V27" s="150"/>
      <c r="W27" s="150"/>
      <c r="X27" s="150"/>
      <c r="Y27" s="150"/>
      <c r="Z27" s="150"/>
      <c r="AA27" s="150"/>
    </row>
    <row r="28" spans="1:27" x14ac:dyDescent="0.2">
      <c r="A28" s="149"/>
      <c r="B28" s="186"/>
      <c r="C28" s="149"/>
      <c r="D28" s="149"/>
      <c r="E28" s="185"/>
      <c r="F28" s="186"/>
      <c r="G28" s="213"/>
      <c r="H28" s="213"/>
      <c r="I28" s="186"/>
      <c r="J28" s="213"/>
      <c r="K28" s="213"/>
      <c r="L28" s="186"/>
      <c r="M28" s="213"/>
      <c r="N28" s="213"/>
      <c r="Q28" s="203"/>
      <c r="R28" s="193" t="s">
        <v>357</v>
      </c>
      <c r="S28" s="189"/>
      <c r="T28" s="150"/>
      <c r="U28" s="150"/>
      <c r="V28" s="150"/>
      <c r="W28" s="150"/>
      <c r="X28" s="150"/>
      <c r="Y28" s="150"/>
      <c r="Z28" s="150"/>
      <c r="AA28" s="150"/>
    </row>
    <row r="29" spans="1:27" x14ac:dyDescent="0.2">
      <c r="A29" s="149"/>
      <c r="B29" s="186"/>
      <c r="C29" s="149"/>
      <c r="D29" s="149"/>
      <c r="E29" s="185"/>
      <c r="F29" s="186"/>
      <c r="G29" s="213"/>
      <c r="H29" s="213"/>
      <c r="I29" s="186"/>
      <c r="J29" s="213"/>
      <c r="K29" s="213"/>
      <c r="L29" s="186"/>
      <c r="M29" s="213"/>
      <c r="N29" s="213"/>
      <c r="Q29" s="203"/>
      <c r="R29" s="193" t="s">
        <v>358</v>
      </c>
      <c r="S29" s="189"/>
      <c r="T29" s="150"/>
      <c r="U29" s="150"/>
      <c r="V29" s="150"/>
      <c r="W29" s="150"/>
      <c r="X29" s="150"/>
      <c r="Y29" s="150"/>
      <c r="Z29" s="150"/>
      <c r="AA29" s="150"/>
    </row>
    <row r="30" spans="1:27" x14ac:dyDescent="0.2">
      <c r="A30" s="149"/>
      <c r="B30" s="186"/>
      <c r="C30" s="149"/>
      <c r="D30" s="149"/>
      <c r="E30" s="185"/>
      <c r="F30" s="186"/>
      <c r="G30" s="213"/>
      <c r="H30" s="213"/>
      <c r="I30" s="186"/>
      <c r="J30" s="213"/>
      <c r="K30" s="213"/>
      <c r="L30" s="186"/>
      <c r="M30" s="213"/>
      <c r="N30" s="213"/>
      <c r="Q30" s="203"/>
      <c r="R30" s="194"/>
      <c r="S30" s="189"/>
      <c r="T30" s="150"/>
      <c r="U30" s="150"/>
      <c r="V30" s="150"/>
      <c r="W30" s="150"/>
      <c r="X30" s="150"/>
      <c r="Y30" s="150"/>
      <c r="Z30" s="150"/>
      <c r="AA30" s="150"/>
    </row>
    <row r="31" spans="1:27" x14ac:dyDescent="0.2">
      <c r="A31" s="149"/>
      <c r="B31" s="186"/>
      <c r="C31" s="149"/>
      <c r="D31" s="149"/>
      <c r="E31" s="185"/>
      <c r="F31" s="186"/>
      <c r="G31" s="213"/>
      <c r="H31" s="213"/>
      <c r="I31" s="186"/>
      <c r="J31" s="213"/>
      <c r="K31" s="213"/>
      <c r="L31" s="186"/>
      <c r="M31" s="213"/>
      <c r="N31" s="213"/>
      <c r="Q31" s="203"/>
      <c r="R31" s="193" t="s">
        <v>337</v>
      </c>
      <c r="S31" s="188">
        <f>100/460</f>
        <v>0.21739130434782608</v>
      </c>
      <c r="T31" s="150"/>
      <c r="U31" s="150"/>
      <c r="V31" s="150"/>
      <c r="W31" s="150"/>
      <c r="X31" s="150"/>
      <c r="Y31" s="150"/>
      <c r="Z31" s="150"/>
      <c r="AA31" s="150"/>
    </row>
    <row r="32" spans="1:27" x14ac:dyDescent="0.2">
      <c r="A32" s="149"/>
      <c r="B32" s="186"/>
      <c r="C32" s="149"/>
      <c r="D32" s="149"/>
      <c r="E32" s="185"/>
      <c r="F32" s="186"/>
      <c r="G32" s="213"/>
      <c r="H32" s="213"/>
      <c r="I32" s="186"/>
      <c r="J32" s="213"/>
      <c r="K32" s="213"/>
      <c r="L32" s="186"/>
      <c r="M32" s="213"/>
      <c r="N32" s="213"/>
      <c r="Q32" s="150"/>
      <c r="R32" s="150"/>
      <c r="S32" s="150"/>
      <c r="T32" s="150"/>
      <c r="U32" s="150"/>
      <c r="V32" s="150"/>
      <c r="W32" s="150"/>
      <c r="X32" s="150"/>
      <c r="Y32" s="150"/>
      <c r="Z32" s="150"/>
      <c r="AA32" s="150"/>
    </row>
    <row r="33" spans="1:28" x14ac:dyDescent="0.2">
      <c r="A33" s="149"/>
      <c r="B33" s="186"/>
      <c r="C33" s="149"/>
      <c r="D33" s="149"/>
      <c r="E33" s="185"/>
      <c r="F33" s="186"/>
      <c r="G33" s="213"/>
      <c r="H33" s="213"/>
      <c r="I33" s="186"/>
      <c r="J33" s="213"/>
      <c r="K33" s="213"/>
      <c r="L33" s="186"/>
      <c r="M33" s="213"/>
      <c r="N33" s="213"/>
      <c r="Q33" s="150"/>
      <c r="R33" s="150"/>
      <c r="S33" s="150"/>
      <c r="T33" s="150"/>
      <c r="U33" s="150"/>
      <c r="V33" s="150"/>
      <c r="W33" s="150"/>
      <c r="X33" s="150"/>
      <c r="Y33" s="150"/>
      <c r="Z33" s="150"/>
      <c r="AA33" s="150"/>
      <c r="AB33" s="150"/>
    </row>
    <row r="34" spans="1:28" x14ac:dyDescent="0.2">
      <c r="A34" s="149"/>
      <c r="B34" s="186"/>
      <c r="C34" s="149"/>
      <c r="D34" s="149"/>
      <c r="E34" s="185"/>
      <c r="F34" s="186"/>
      <c r="G34" s="213"/>
      <c r="H34" s="213"/>
      <c r="I34" s="186"/>
      <c r="J34" s="213"/>
      <c r="K34" s="213"/>
      <c r="L34" s="186"/>
      <c r="M34" s="213"/>
      <c r="N34" s="213"/>
      <c r="Q34" s="150"/>
      <c r="R34" s="150"/>
      <c r="S34" s="150"/>
      <c r="T34" s="150"/>
      <c r="U34" s="150"/>
      <c r="V34" s="150"/>
      <c r="W34" s="150"/>
      <c r="X34" s="150"/>
      <c r="Y34" s="150"/>
      <c r="Z34" s="150"/>
      <c r="AA34" s="150"/>
      <c r="AB34" s="150"/>
    </row>
    <row r="35" spans="1:28" x14ac:dyDescent="0.2">
      <c r="A35" s="149"/>
      <c r="B35" s="186"/>
      <c r="C35" s="149"/>
      <c r="D35" s="149"/>
      <c r="E35" s="185"/>
      <c r="F35" s="186"/>
      <c r="G35" s="213"/>
      <c r="H35" s="213"/>
      <c r="I35" s="186"/>
      <c r="J35" s="213"/>
      <c r="K35" s="213"/>
      <c r="L35" s="186"/>
      <c r="M35" s="213"/>
      <c r="N35" s="213"/>
      <c r="Q35" s="150"/>
      <c r="R35" s="150"/>
      <c r="S35" s="150"/>
      <c r="T35" s="150"/>
      <c r="U35" s="150"/>
      <c r="V35" s="150"/>
      <c r="W35" s="150"/>
      <c r="X35" s="150"/>
      <c r="Y35" s="150"/>
      <c r="Z35" s="150"/>
      <c r="AA35" s="150"/>
      <c r="AB35" s="150"/>
    </row>
    <row r="36" spans="1:28" x14ac:dyDescent="0.2">
      <c r="A36" s="149"/>
      <c r="B36" s="186"/>
      <c r="C36" s="149"/>
      <c r="D36" s="149"/>
      <c r="E36" s="185"/>
      <c r="F36" s="186"/>
      <c r="G36" s="213"/>
      <c r="H36" s="213"/>
      <c r="I36" s="186"/>
      <c r="J36" s="213"/>
      <c r="K36" s="213"/>
      <c r="L36" s="186"/>
      <c r="M36" s="213"/>
      <c r="N36" s="213"/>
    </row>
    <row r="37" spans="1:28" x14ac:dyDescent="0.2">
      <c r="A37" s="149"/>
      <c r="B37" s="186"/>
      <c r="C37" s="149"/>
      <c r="D37" s="149"/>
      <c r="E37" s="185"/>
      <c r="F37" s="186"/>
      <c r="G37" s="213"/>
      <c r="H37" s="213"/>
      <c r="I37" s="186"/>
      <c r="J37" s="213"/>
      <c r="K37" s="213"/>
      <c r="L37" s="186"/>
      <c r="M37" s="213"/>
      <c r="N37" s="213"/>
    </row>
    <row r="38" spans="1:28" x14ac:dyDescent="0.2">
      <c r="A38" s="149"/>
      <c r="B38" s="186"/>
      <c r="C38" s="149"/>
      <c r="D38" s="149"/>
      <c r="E38" s="185"/>
      <c r="F38" s="186"/>
      <c r="G38" s="213"/>
      <c r="H38" s="213"/>
      <c r="I38" s="186"/>
      <c r="J38" s="213"/>
      <c r="K38" s="213"/>
      <c r="L38" s="186"/>
      <c r="M38" s="213"/>
      <c r="N38" s="213"/>
    </row>
    <row r="39" spans="1:28" x14ac:dyDescent="0.2">
      <c r="A39" s="149"/>
      <c r="B39" s="186"/>
      <c r="C39" s="149"/>
      <c r="D39" s="149"/>
      <c r="E39" s="185"/>
      <c r="F39" s="186"/>
      <c r="G39" s="213"/>
      <c r="H39" s="213"/>
      <c r="I39" s="186"/>
      <c r="J39" s="213"/>
      <c r="K39" s="213"/>
      <c r="L39" s="186"/>
      <c r="M39" s="213"/>
      <c r="N39" s="213"/>
    </row>
    <row r="40" spans="1:28" x14ac:dyDescent="0.2">
      <c r="A40" s="149"/>
      <c r="B40" s="186"/>
      <c r="C40" s="149"/>
      <c r="D40" s="149"/>
      <c r="E40" s="185"/>
      <c r="F40" s="186"/>
      <c r="G40" s="213"/>
      <c r="H40" s="213"/>
      <c r="I40" s="186"/>
      <c r="J40" s="213"/>
      <c r="K40" s="213"/>
      <c r="L40" s="186"/>
      <c r="M40" s="213"/>
      <c r="N40" s="213"/>
    </row>
    <row r="41" spans="1:28" x14ac:dyDescent="0.2">
      <c r="A41" s="149"/>
      <c r="B41" s="186"/>
      <c r="C41" s="149"/>
      <c r="D41" s="149"/>
      <c r="E41" s="185"/>
      <c r="F41" s="186"/>
      <c r="G41" s="213"/>
      <c r="H41" s="213"/>
      <c r="I41" s="186"/>
      <c r="J41" s="213"/>
      <c r="K41" s="213"/>
      <c r="L41" s="186"/>
      <c r="M41" s="213"/>
      <c r="N41" s="213"/>
    </row>
    <row r="42" spans="1:28" x14ac:dyDescent="0.2">
      <c r="A42" s="149"/>
      <c r="B42" s="186"/>
      <c r="C42" s="149"/>
      <c r="D42" s="149"/>
      <c r="E42" s="185"/>
      <c r="F42" s="186"/>
      <c r="G42" s="213"/>
      <c r="H42" s="213"/>
      <c r="I42" s="186"/>
      <c r="J42" s="213"/>
      <c r="K42" s="213"/>
      <c r="L42" s="186"/>
      <c r="M42" s="213"/>
      <c r="N42" s="213"/>
    </row>
    <row r="43" spans="1:28" x14ac:dyDescent="0.2">
      <c r="A43" s="149"/>
      <c r="B43" s="186"/>
      <c r="C43" s="149"/>
      <c r="D43" s="149"/>
      <c r="E43" s="185"/>
      <c r="F43" s="186"/>
      <c r="G43" s="213"/>
      <c r="H43" s="213"/>
      <c r="I43" s="186"/>
      <c r="J43" s="213"/>
      <c r="K43" s="213"/>
      <c r="L43" s="186"/>
      <c r="M43" s="213"/>
      <c r="N43" s="213"/>
    </row>
    <row r="44" spans="1:28" x14ac:dyDescent="0.2">
      <c r="A44" s="149"/>
      <c r="B44" s="186"/>
      <c r="C44" s="149"/>
      <c r="D44" s="149"/>
      <c r="E44" s="185"/>
      <c r="F44" s="186"/>
      <c r="G44" s="213"/>
      <c r="H44" s="213"/>
      <c r="I44" s="186"/>
      <c r="J44" s="213"/>
      <c r="K44" s="213"/>
      <c r="L44" s="186"/>
      <c r="M44" s="213"/>
      <c r="N44" s="213"/>
    </row>
    <row r="45" spans="1:28" x14ac:dyDescent="0.2">
      <c r="A45" s="149"/>
      <c r="B45" s="186"/>
      <c r="C45" s="149"/>
      <c r="D45" s="149"/>
      <c r="E45" s="185"/>
      <c r="F45" s="186"/>
      <c r="G45" s="213"/>
      <c r="H45" s="213"/>
      <c r="I45" s="186"/>
      <c r="J45" s="213"/>
      <c r="K45" s="213"/>
      <c r="L45" s="186"/>
      <c r="M45" s="213"/>
      <c r="N45" s="213"/>
    </row>
    <row r="46" spans="1:28" x14ac:dyDescent="0.2">
      <c r="A46" s="149"/>
      <c r="B46" s="186"/>
      <c r="C46" s="149"/>
      <c r="D46" s="149"/>
      <c r="E46" s="185"/>
      <c r="F46" s="186"/>
      <c r="G46" s="213"/>
      <c r="H46" s="213"/>
      <c r="I46" s="186"/>
      <c r="J46" s="213"/>
      <c r="K46" s="213"/>
      <c r="L46" s="186"/>
      <c r="M46" s="213"/>
      <c r="N46" s="213"/>
    </row>
    <row r="47" spans="1:28" x14ac:dyDescent="0.2">
      <c r="A47" s="149"/>
      <c r="B47" s="186"/>
      <c r="C47" s="149"/>
      <c r="D47" s="149"/>
      <c r="E47" s="185"/>
      <c r="F47" s="186"/>
      <c r="G47" s="213"/>
      <c r="H47" s="213"/>
      <c r="I47" s="186"/>
      <c r="J47" s="213"/>
      <c r="K47" s="213"/>
      <c r="L47" s="186"/>
      <c r="M47" s="213"/>
      <c r="N47" s="213"/>
    </row>
    <row r="48" spans="1:28" x14ac:dyDescent="0.2">
      <c r="A48" s="149"/>
      <c r="B48" s="186"/>
      <c r="C48" s="149"/>
      <c r="D48" s="149"/>
      <c r="E48" s="185"/>
      <c r="F48" s="186"/>
      <c r="G48" s="213"/>
      <c r="H48" s="213"/>
      <c r="I48" s="186"/>
      <c r="J48" s="213"/>
      <c r="K48" s="213"/>
      <c r="L48" s="186"/>
      <c r="M48" s="213"/>
      <c r="N48" s="213"/>
    </row>
    <row r="49" spans="1:14" x14ac:dyDescent="0.2">
      <c r="A49" s="149"/>
      <c r="B49" s="186"/>
      <c r="C49" s="149"/>
      <c r="D49" s="149"/>
      <c r="E49" s="185"/>
      <c r="F49" s="186"/>
      <c r="G49" s="213"/>
      <c r="H49" s="213"/>
      <c r="I49" s="186"/>
      <c r="J49" s="213"/>
      <c r="K49" s="213"/>
      <c r="L49" s="186"/>
      <c r="M49" s="213"/>
      <c r="N49" s="213"/>
    </row>
    <row r="50" spans="1:14" x14ac:dyDescent="0.2">
      <c r="A50" s="149"/>
      <c r="B50" s="186"/>
      <c r="C50" s="149"/>
      <c r="D50" s="149"/>
      <c r="E50" s="185"/>
      <c r="F50" s="186"/>
      <c r="G50" s="213"/>
      <c r="H50" s="213"/>
      <c r="I50" s="186"/>
      <c r="J50" s="213"/>
      <c r="K50" s="213"/>
      <c r="L50" s="186"/>
      <c r="M50" s="213"/>
      <c r="N50" s="213"/>
    </row>
    <row r="51" spans="1:14" x14ac:dyDescent="0.2">
      <c r="A51" s="149"/>
      <c r="B51" s="186"/>
      <c r="C51" s="149"/>
      <c r="D51" s="149"/>
      <c r="E51" s="185"/>
      <c r="F51" s="186"/>
      <c r="G51" s="213"/>
      <c r="H51" s="213"/>
      <c r="I51" s="186"/>
      <c r="J51" s="213"/>
      <c r="K51" s="213"/>
      <c r="L51" s="186"/>
      <c r="M51" s="213"/>
      <c r="N51" s="213"/>
    </row>
    <row r="52" spans="1:14" x14ac:dyDescent="0.2">
      <c r="A52" s="149"/>
      <c r="B52" s="186"/>
      <c r="C52" s="149"/>
      <c r="D52" s="149"/>
      <c r="E52" s="185"/>
      <c r="F52" s="186"/>
      <c r="G52" s="213"/>
      <c r="H52" s="213"/>
      <c r="I52" s="186"/>
      <c r="J52" s="213"/>
      <c r="K52" s="213"/>
      <c r="L52" s="186"/>
      <c r="M52" s="213"/>
      <c r="N52" s="213"/>
    </row>
    <row r="53" spans="1:14" x14ac:dyDescent="0.2">
      <c r="A53" s="149"/>
      <c r="B53" s="186"/>
      <c r="C53" s="149"/>
      <c r="D53" s="149"/>
      <c r="E53" s="185"/>
      <c r="F53" s="186"/>
      <c r="G53" s="213"/>
      <c r="H53" s="213"/>
      <c r="I53" s="186"/>
      <c r="J53" s="213"/>
      <c r="K53" s="213"/>
      <c r="L53" s="186"/>
      <c r="M53" s="213"/>
      <c r="N53" s="213"/>
    </row>
    <row r="54" spans="1:14" x14ac:dyDescent="0.2">
      <c r="A54" s="149"/>
      <c r="B54" s="186"/>
      <c r="C54" s="149"/>
      <c r="D54" s="149"/>
      <c r="E54" s="185"/>
      <c r="F54" s="186"/>
      <c r="G54" s="213"/>
      <c r="H54" s="213"/>
      <c r="I54" s="186"/>
      <c r="J54" s="213"/>
      <c r="K54" s="213"/>
      <c r="L54" s="186"/>
      <c r="M54" s="213"/>
      <c r="N54" s="213"/>
    </row>
    <row r="55" spans="1:14" x14ac:dyDescent="0.2">
      <c r="A55" s="149"/>
      <c r="B55" s="186"/>
      <c r="C55" s="149"/>
      <c r="D55" s="149"/>
      <c r="E55" s="185"/>
      <c r="F55" s="186"/>
      <c r="G55" s="213"/>
      <c r="H55" s="213"/>
      <c r="I55" s="186"/>
      <c r="J55" s="213"/>
      <c r="K55" s="213"/>
      <c r="L55" s="186"/>
      <c r="M55" s="213"/>
      <c r="N55" s="213"/>
    </row>
    <row r="56" spans="1:14" x14ac:dyDescent="0.2">
      <c r="A56" s="149"/>
      <c r="B56" s="186"/>
      <c r="C56" s="149"/>
      <c r="D56" s="149"/>
      <c r="E56" s="185"/>
      <c r="F56" s="186"/>
      <c r="G56" s="213"/>
      <c r="H56" s="213"/>
      <c r="I56" s="186"/>
      <c r="J56" s="213"/>
      <c r="K56" s="213"/>
      <c r="L56" s="186"/>
      <c r="M56" s="213"/>
      <c r="N56" s="213"/>
    </row>
    <row r="57" spans="1:14" x14ac:dyDescent="0.2">
      <c r="A57" s="149"/>
      <c r="B57" s="186"/>
      <c r="C57" s="149"/>
      <c r="D57" s="149"/>
      <c r="E57" s="185"/>
      <c r="F57" s="186"/>
      <c r="G57" s="213"/>
      <c r="H57" s="213"/>
      <c r="I57" s="186"/>
      <c r="J57" s="213"/>
      <c r="K57" s="213"/>
      <c r="L57" s="186"/>
      <c r="M57" s="213"/>
      <c r="N57" s="213"/>
    </row>
    <row r="58" spans="1:14" x14ac:dyDescent="0.2">
      <c r="A58" s="149"/>
      <c r="B58" s="186"/>
      <c r="C58" s="149"/>
      <c r="D58" s="149"/>
      <c r="E58" s="185"/>
      <c r="F58" s="186"/>
      <c r="G58" s="213"/>
      <c r="H58" s="213"/>
      <c r="I58" s="186"/>
      <c r="J58" s="213"/>
      <c r="K58" s="213"/>
      <c r="L58" s="186"/>
      <c r="M58" s="213"/>
      <c r="N58" s="213"/>
    </row>
    <row r="59" spans="1:14" x14ac:dyDescent="0.2">
      <c r="A59" s="149"/>
      <c r="B59" s="186"/>
      <c r="C59" s="149"/>
      <c r="D59" s="149"/>
      <c r="E59" s="185"/>
      <c r="F59" s="186"/>
      <c r="G59" s="213"/>
      <c r="H59" s="213"/>
      <c r="I59" s="186"/>
      <c r="J59" s="213"/>
      <c r="K59" s="213"/>
      <c r="L59" s="186"/>
      <c r="M59" s="213"/>
      <c r="N59" s="213"/>
    </row>
    <row r="60" spans="1:14" x14ac:dyDescent="0.2">
      <c r="A60" s="149"/>
      <c r="B60" s="186"/>
      <c r="C60" s="149"/>
      <c r="D60" s="149"/>
      <c r="E60" s="185"/>
      <c r="F60" s="186"/>
      <c r="G60" s="213"/>
      <c r="H60" s="213"/>
      <c r="I60" s="186"/>
      <c r="J60" s="213"/>
      <c r="K60" s="213"/>
      <c r="L60" s="186"/>
      <c r="M60" s="213"/>
      <c r="N60" s="213"/>
    </row>
    <row r="61" spans="1:14" x14ac:dyDescent="0.2">
      <c r="A61" s="149"/>
      <c r="B61" s="186"/>
      <c r="C61" s="149"/>
      <c r="D61" s="149"/>
      <c r="E61" s="185"/>
      <c r="F61" s="186"/>
      <c r="G61" s="213"/>
      <c r="H61" s="213"/>
      <c r="I61" s="186"/>
      <c r="J61" s="213"/>
      <c r="K61" s="213"/>
      <c r="L61" s="186"/>
      <c r="M61" s="213"/>
      <c r="N61" s="213"/>
    </row>
    <row r="62" spans="1:14" x14ac:dyDescent="0.2">
      <c r="A62" s="149"/>
      <c r="B62" s="186"/>
      <c r="C62" s="149"/>
      <c r="D62" s="149"/>
      <c r="E62" s="185"/>
      <c r="F62" s="186"/>
      <c r="G62" s="213"/>
      <c r="H62" s="213"/>
      <c r="I62" s="186"/>
      <c r="J62" s="213"/>
      <c r="K62" s="213"/>
      <c r="L62" s="186"/>
      <c r="M62" s="213"/>
      <c r="N62" s="213"/>
    </row>
    <row r="63" spans="1:14" x14ac:dyDescent="0.2">
      <c r="A63" s="149"/>
      <c r="B63" s="186"/>
      <c r="C63" s="149"/>
      <c r="D63" s="149"/>
      <c r="E63" s="185"/>
      <c r="F63" s="186"/>
      <c r="G63" s="213"/>
      <c r="H63" s="213"/>
      <c r="I63" s="186"/>
      <c r="J63" s="213"/>
      <c r="K63" s="213"/>
      <c r="L63" s="186"/>
      <c r="M63" s="213"/>
      <c r="N63" s="213"/>
    </row>
    <row r="64" spans="1:14" x14ac:dyDescent="0.2">
      <c r="A64" s="149"/>
      <c r="B64" s="186"/>
      <c r="C64" s="149"/>
      <c r="D64" s="149"/>
      <c r="E64" s="185"/>
      <c r="F64" s="186"/>
      <c r="G64" s="213"/>
      <c r="H64" s="213"/>
      <c r="I64" s="186"/>
      <c r="J64" s="213"/>
      <c r="K64" s="213"/>
      <c r="L64" s="186"/>
      <c r="M64" s="213"/>
      <c r="N64" s="213"/>
    </row>
  </sheetData>
  <mergeCells count="5">
    <mergeCell ref="Y6:Z6"/>
    <mergeCell ref="D3:H3"/>
    <mergeCell ref="D4:H4"/>
    <mergeCell ref="R6:S6"/>
    <mergeCell ref="U6:W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E2" sqref="E2:F2"/>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172"/>
      <c r="B1" s="172"/>
      <c r="C1" s="152"/>
      <c r="D1" s="172"/>
      <c r="E1" s="172"/>
      <c r="F1" s="152"/>
      <c r="G1" s="152"/>
      <c r="H1" s="152"/>
      <c r="I1" s="152"/>
      <c r="J1" s="152"/>
      <c r="K1" s="152"/>
      <c r="L1" s="152"/>
      <c r="M1" s="152"/>
      <c r="N1" s="152"/>
      <c r="O1" s="152"/>
      <c r="P1" s="152"/>
      <c r="Q1" s="172"/>
    </row>
    <row r="2" spans="1:17" ht="18" x14ac:dyDescent="0.25">
      <c r="A2" s="152"/>
      <c r="B2" s="179" t="s">
        <v>17</v>
      </c>
      <c r="C2" s="152"/>
      <c r="D2" s="152"/>
      <c r="E2" s="177" t="s">
        <v>20</v>
      </c>
      <c r="F2" s="152"/>
      <c r="G2" s="178" t="s">
        <v>45</v>
      </c>
      <c r="H2" s="152"/>
      <c r="I2" s="152"/>
      <c r="J2" s="152"/>
      <c r="K2" s="152"/>
      <c r="L2" s="152"/>
      <c r="M2" s="152"/>
      <c r="N2" s="152"/>
      <c r="O2" s="152"/>
      <c r="P2" s="152"/>
      <c r="Q2" s="152"/>
    </row>
    <row r="3" spans="1:17" ht="15.75" customHeight="1" x14ac:dyDescent="0.2">
      <c r="A3" s="152"/>
      <c r="B3" s="172"/>
      <c r="C3" s="152"/>
      <c r="D3" s="152"/>
      <c r="E3" s="172"/>
      <c r="F3" s="152"/>
      <c r="G3" s="152"/>
      <c r="H3" s="152"/>
      <c r="I3" s="152"/>
      <c r="J3" s="152"/>
      <c r="K3" s="152"/>
      <c r="L3" s="152"/>
      <c r="M3" s="152"/>
      <c r="N3" s="152"/>
      <c r="O3" s="152"/>
      <c r="P3" s="152"/>
      <c r="Q3" s="152"/>
    </row>
    <row r="4" spans="1:17" x14ac:dyDescent="0.25">
      <c r="A4" s="152"/>
      <c r="B4" s="180"/>
      <c r="C4" s="152"/>
      <c r="D4" s="152"/>
      <c r="E4" s="176" t="s">
        <v>103</v>
      </c>
      <c r="F4" s="152"/>
      <c r="G4" s="152"/>
      <c r="H4" s="152"/>
      <c r="I4" s="152"/>
      <c r="J4" s="152"/>
      <c r="K4" s="152"/>
      <c r="L4" s="152"/>
      <c r="M4" s="152"/>
      <c r="N4" s="152"/>
      <c r="O4" s="152"/>
      <c r="P4" s="152"/>
      <c r="Q4" s="152"/>
    </row>
    <row r="5" spans="1:17" ht="15.75" customHeight="1" x14ac:dyDescent="0.2">
      <c r="A5" s="152"/>
      <c r="B5" s="11"/>
      <c r="C5" s="34"/>
      <c r="D5" s="152"/>
      <c r="E5" s="35" t="s">
        <v>104</v>
      </c>
      <c r="F5" s="35" t="s">
        <v>105</v>
      </c>
      <c r="G5" s="35" t="s">
        <v>106</v>
      </c>
      <c r="H5" s="46" t="s">
        <v>107</v>
      </c>
      <c r="I5" s="35" t="s">
        <v>109</v>
      </c>
      <c r="J5" s="35" t="s">
        <v>110</v>
      </c>
      <c r="K5" s="35" t="s">
        <v>111</v>
      </c>
      <c r="L5" s="35" t="s">
        <v>112</v>
      </c>
      <c r="M5" s="46" t="s">
        <v>113</v>
      </c>
      <c r="N5" s="46" t="s">
        <v>114</v>
      </c>
      <c r="O5" s="46" t="s">
        <v>115</v>
      </c>
      <c r="P5" s="35" t="s">
        <v>116</v>
      </c>
      <c r="Q5" s="152"/>
    </row>
    <row r="6" spans="1:17" ht="15.75" customHeight="1" x14ac:dyDescent="0.2">
      <c r="A6" s="152"/>
      <c r="B6" s="11"/>
      <c r="C6" s="34"/>
      <c r="D6" s="152"/>
      <c r="E6" s="47">
        <v>0</v>
      </c>
      <c r="F6" s="47">
        <f>60/3</f>
        <v>20</v>
      </c>
      <c r="G6" s="47">
        <v>8</v>
      </c>
      <c r="H6" s="48">
        <f>IFERROR(60/F6*G6,"")</f>
        <v>24</v>
      </c>
      <c r="I6" s="47">
        <v>15</v>
      </c>
      <c r="J6" s="47">
        <v>192</v>
      </c>
      <c r="K6" s="47">
        <v>500</v>
      </c>
      <c r="L6" s="47">
        <v>25</v>
      </c>
      <c r="M6" s="48">
        <f>L6+60/F6*J6</f>
        <v>601</v>
      </c>
      <c r="N6" s="49">
        <f>IFERROR(K6/M6*H6,"")</f>
        <v>19.966722129783694</v>
      </c>
      <c r="O6" s="49"/>
      <c r="P6" s="47">
        <v>150</v>
      </c>
      <c r="Q6" s="152"/>
    </row>
    <row r="7" spans="1:17" ht="15.75" customHeight="1" x14ac:dyDescent="0.2">
      <c r="A7" s="152"/>
      <c r="B7" s="181"/>
      <c r="C7" s="152"/>
      <c r="D7" s="152"/>
      <c r="E7" s="172"/>
      <c r="F7" s="152"/>
      <c r="G7" s="152"/>
      <c r="H7" s="152"/>
      <c r="I7" s="152"/>
      <c r="J7" s="152"/>
      <c r="K7" s="152"/>
      <c r="L7" s="152"/>
      <c r="M7" s="152"/>
      <c r="N7" s="152"/>
      <c r="O7" s="152"/>
      <c r="P7" s="152"/>
      <c r="Q7" s="152"/>
    </row>
    <row r="8" spans="1:17" x14ac:dyDescent="0.25">
      <c r="A8" s="152"/>
      <c r="B8" s="180" t="s">
        <v>122</v>
      </c>
      <c r="C8" s="152"/>
      <c r="D8" s="152"/>
      <c r="E8" s="171" t="s">
        <v>123</v>
      </c>
      <c r="F8" s="152"/>
      <c r="G8" s="152"/>
      <c r="H8" s="152"/>
      <c r="I8" s="152"/>
      <c r="J8" s="152"/>
      <c r="K8" s="152"/>
      <c r="L8" s="152"/>
      <c r="M8" s="152"/>
      <c r="N8" s="152"/>
      <c r="O8" s="152"/>
      <c r="P8" s="152"/>
      <c r="Q8" s="152"/>
    </row>
    <row r="9" spans="1:17" ht="15.75" customHeight="1" x14ac:dyDescent="0.2">
      <c r="A9" s="152"/>
      <c r="B9" s="11"/>
      <c r="C9" s="54"/>
      <c r="D9" s="152"/>
      <c r="E9" s="55">
        <v>1</v>
      </c>
      <c r="F9" s="59">
        <v>1</v>
      </c>
      <c r="G9" s="59">
        <v>0.75</v>
      </c>
      <c r="H9" s="61" t="s">
        <v>146</v>
      </c>
      <c r="I9" s="59">
        <v>1</v>
      </c>
      <c r="J9" s="59">
        <v>0.75</v>
      </c>
      <c r="K9" s="59">
        <v>0.75</v>
      </c>
      <c r="L9" s="59">
        <v>0.75</v>
      </c>
      <c r="M9" s="61" t="s">
        <v>153</v>
      </c>
      <c r="N9" s="61" t="s">
        <v>154</v>
      </c>
      <c r="O9" s="61"/>
      <c r="P9" s="59">
        <v>1</v>
      </c>
      <c r="Q9" s="152"/>
    </row>
    <row r="10" spans="1:17" ht="15.75" customHeight="1" x14ac:dyDescent="0.2">
      <c r="A10" s="152"/>
      <c r="B10" s="11"/>
      <c r="C10" s="54"/>
      <c r="D10" s="152"/>
      <c r="E10" s="55">
        <v>2</v>
      </c>
      <c r="F10" s="59">
        <v>1</v>
      </c>
      <c r="G10" s="59">
        <v>1</v>
      </c>
      <c r="H10" s="61" t="s">
        <v>155</v>
      </c>
      <c r="I10" s="59">
        <v>1</v>
      </c>
      <c r="J10" s="59">
        <v>1</v>
      </c>
      <c r="K10" s="59">
        <v>1</v>
      </c>
      <c r="L10" s="59">
        <v>1</v>
      </c>
      <c r="M10" s="61" t="s">
        <v>156</v>
      </c>
      <c r="N10" s="61" t="s">
        <v>157</v>
      </c>
      <c r="O10" s="61"/>
      <c r="P10" s="59">
        <v>1.5</v>
      </c>
      <c r="Q10" s="152"/>
    </row>
    <row r="11" spans="1:17" ht="15.75" customHeight="1" x14ac:dyDescent="0.2">
      <c r="A11" s="152"/>
      <c r="B11" s="11"/>
      <c r="C11" s="54"/>
      <c r="D11" s="152"/>
      <c r="E11" s="55">
        <v>3</v>
      </c>
      <c r="F11" s="59">
        <v>1</v>
      </c>
      <c r="G11" s="59">
        <v>1.25</v>
      </c>
      <c r="H11" s="61" t="s">
        <v>158</v>
      </c>
      <c r="I11" s="59">
        <v>1</v>
      </c>
      <c r="J11" s="59">
        <v>1.25</v>
      </c>
      <c r="K11" s="59">
        <v>1.25</v>
      </c>
      <c r="L11" s="59">
        <v>1.25</v>
      </c>
      <c r="M11" s="61" t="s">
        <v>159</v>
      </c>
      <c r="N11" s="61" t="s">
        <v>160</v>
      </c>
      <c r="O11" s="61"/>
      <c r="P11" s="59">
        <v>2</v>
      </c>
      <c r="Q11" s="152"/>
    </row>
    <row r="12" spans="1:17" ht="15.75" customHeight="1" x14ac:dyDescent="0.2">
      <c r="A12" s="152"/>
      <c r="B12" s="11" t="s">
        <v>161</v>
      </c>
      <c r="C12" s="54">
        <v>1</v>
      </c>
      <c r="D12" s="152"/>
      <c r="E12" s="11" t="s">
        <v>162</v>
      </c>
      <c r="F12" s="11" t="s">
        <v>163</v>
      </c>
      <c r="G12" s="11" t="s">
        <v>164</v>
      </c>
      <c r="H12" s="63" t="s">
        <v>165</v>
      </c>
      <c r="I12" s="11" t="s">
        <v>166</v>
      </c>
      <c r="J12" s="11" t="s">
        <v>167</v>
      </c>
      <c r="K12" s="11" t="s">
        <v>168</v>
      </c>
      <c r="L12" s="11" t="s">
        <v>169</v>
      </c>
      <c r="M12" s="63" t="s">
        <v>170</v>
      </c>
      <c r="N12" s="63" t="s">
        <v>171</v>
      </c>
      <c r="O12" s="63" t="s">
        <v>172</v>
      </c>
      <c r="P12" s="11" t="s">
        <v>173</v>
      </c>
      <c r="Q12" s="152"/>
    </row>
    <row r="13" spans="1:17" ht="15.75" customHeight="1" x14ac:dyDescent="0.2">
      <c r="A13" s="152"/>
      <c r="B13" s="11" t="s">
        <v>174</v>
      </c>
      <c r="C13" s="54">
        <v>1</v>
      </c>
      <c r="D13" s="152"/>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152"/>
    </row>
    <row r="14" spans="1:17" ht="15.75" customHeight="1" x14ac:dyDescent="0.2">
      <c r="A14" s="152"/>
      <c r="B14" s="11" t="s">
        <v>176</v>
      </c>
      <c r="C14" s="54">
        <v>1</v>
      </c>
      <c r="D14" s="152"/>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152"/>
    </row>
    <row r="15" spans="1:17" ht="15.75" customHeight="1" x14ac:dyDescent="0.2">
      <c r="A15" s="152"/>
      <c r="B15" s="11"/>
      <c r="C15" s="34"/>
      <c r="D15" s="152"/>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152"/>
    </row>
    <row r="16" spans="1:17" ht="15.75" customHeight="1" x14ac:dyDescent="0.2">
      <c r="A16" s="152"/>
      <c r="B16" s="181"/>
      <c r="C16" s="152"/>
      <c r="D16" s="152"/>
      <c r="E16" s="172"/>
      <c r="F16" s="152"/>
      <c r="G16" s="152"/>
      <c r="H16" s="152"/>
      <c r="I16" s="152"/>
      <c r="J16" s="152"/>
      <c r="K16" s="152"/>
      <c r="L16" s="152"/>
      <c r="M16" s="152"/>
      <c r="N16" s="15"/>
      <c r="O16" s="15"/>
      <c r="P16" s="15"/>
      <c r="Q16" s="152"/>
    </row>
    <row r="17" spans="1:17" x14ac:dyDescent="0.25">
      <c r="A17" s="152"/>
      <c r="B17" s="180" t="s">
        <v>182</v>
      </c>
      <c r="C17" s="152"/>
      <c r="D17" s="152"/>
      <c r="E17" s="174" t="s">
        <v>183</v>
      </c>
      <c r="F17" s="152"/>
      <c r="G17" s="152"/>
      <c r="H17" s="152"/>
      <c r="I17" s="152"/>
      <c r="J17" s="152"/>
      <c r="K17" s="152"/>
      <c r="L17" s="152"/>
      <c r="M17" s="152"/>
      <c r="N17" s="152"/>
      <c r="O17" s="152"/>
      <c r="P17" s="152"/>
      <c r="Q17" s="152"/>
    </row>
    <row r="18" spans="1:17" ht="15.75" customHeight="1" x14ac:dyDescent="0.2">
      <c r="A18" s="152"/>
      <c r="B18" s="11"/>
      <c r="C18" s="34"/>
      <c r="D18" s="152"/>
      <c r="E18" s="42">
        <v>1</v>
      </c>
      <c r="F18" s="78">
        <v>0.9</v>
      </c>
      <c r="G18" s="78">
        <v>1</v>
      </c>
      <c r="H18" s="80" t="s">
        <v>196</v>
      </c>
      <c r="I18" s="78">
        <v>0.3</v>
      </c>
      <c r="J18" s="78"/>
      <c r="K18" s="78"/>
      <c r="L18" s="78"/>
      <c r="M18" s="80" t="s">
        <v>197</v>
      </c>
      <c r="N18" s="80" t="s">
        <v>198</v>
      </c>
      <c r="O18" s="80"/>
      <c r="P18" s="78">
        <v>2</v>
      </c>
      <c r="Q18" s="152"/>
    </row>
    <row r="19" spans="1:17" ht="15.75" customHeight="1" x14ac:dyDescent="0.2">
      <c r="A19" s="152"/>
      <c r="B19" s="11"/>
      <c r="C19" s="34"/>
      <c r="D19" s="152"/>
      <c r="E19" s="42">
        <v>2</v>
      </c>
      <c r="F19" s="78">
        <v>0.8</v>
      </c>
      <c r="G19" s="78">
        <v>1.25</v>
      </c>
      <c r="H19" s="80" t="s">
        <v>199</v>
      </c>
      <c r="I19" s="78">
        <v>0.4</v>
      </c>
      <c r="J19" s="78"/>
      <c r="K19" s="78"/>
      <c r="L19" s="78"/>
      <c r="M19" s="80" t="s">
        <v>200</v>
      </c>
      <c r="N19" s="80" t="s">
        <v>201</v>
      </c>
      <c r="O19" s="80"/>
      <c r="P19" s="78">
        <v>3</v>
      </c>
      <c r="Q19" s="152"/>
    </row>
    <row r="20" spans="1:17" ht="15.75" customHeight="1" x14ac:dyDescent="0.2">
      <c r="A20" s="152"/>
      <c r="B20" s="11"/>
      <c r="C20" s="34"/>
      <c r="D20" s="152"/>
      <c r="E20" s="42">
        <v>3</v>
      </c>
      <c r="F20" s="78">
        <v>0.7</v>
      </c>
      <c r="G20" s="78">
        <v>1.5</v>
      </c>
      <c r="H20" s="80" t="s">
        <v>202</v>
      </c>
      <c r="I20" s="78">
        <v>0.5</v>
      </c>
      <c r="J20" s="78"/>
      <c r="K20" s="78"/>
      <c r="L20" s="78"/>
      <c r="M20" s="80" t="s">
        <v>203</v>
      </c>
      <c r="N20" s="80" t="s">
        <v>204</v>
      </c>
      <c r="O20" s="80"/>
      <c r="P20" s="78">
        <v>4</v>
      </c>
      <c r="Q20" s="152"/>
    </row>
    <row r="21" spans="1:17" ht="15.75" customHeight="1" x14ac:dyDescent="0.2">
      <c r="A21" s="152"/>
      <c r="B21" s="11"/>
      <c r="C21" s="34"/>
      <c r="D21" s="152"/>
      <c r="E21" s="20" t="s">
        <v>205</v>
      </c>
      <c r="F21" s="20" t="s">
        <v>206</v>
      </c>
      <c r="G21" s="20" t="s">
        <v>207</v>
      </c>
      <c r="H21" s="82" t="s">
        <v>208</v>
      </c>
      <c r="I21" s="20" t="s">
        <v>209</v>
      </c>
      <c r="J21" s="20" t="s">
        <v>210</v>
      </c>
      <c r="K21" s="20" t="s">
        <v>211</v>
      </c>
      <c r="L21" s="20" t="s">
        <v>212</v>
      </c>
      <c r="M21" s="82" t="s">
        <v>213</v>
      </c>
      <c r="N21" s="82" t="s">
        <v>214</v>
      </c>
      <c r="O21" s="82"/>
      <c r="P21" s="20" t="s">
        <v>215</v>
      </c>
      <c r="Q21" s="152"/>
    </row>
    <row r="22" spans="1:17" ht="15.75" customHeight="1" x14ac:dyDescent="0.2">
      <c r="A22" s="152"/>
      <c r="B22" s="11"/>
      <c r="C22" s="34"/>
      <c r="D22" s="152"/>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152"/>
    </row>
    <row r="23" spans="1:17" ht="15.75" customHeight="1" x14ac:dyDescent="0.2">
      <c r="A23" s="152"/>
      <c r="B23" s="11"/>
      <c r="C23" s="34"/>
      <c r="D23" s="152"/>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152"/>
    </row>
    <row r="24" spans="1:17" ht="15.75" customHeight="1" x14ac:dyDescent="0.2">
      <c r="A24" s="152"/>
      <c r="B24" s="11"/>
      <c r="C24" s="34"/>
      <c r="D24" s="152"/>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152"/>
    </row>
    <row r="25" spans="1:17" ht="15.75" customHeight="1" x14ac:dyDescent="0.2">
      <c r="A25" s="152"/>
      <c r="B25" s="181"/>
      <c r="C25" s="152"/>
      <c r="D25" s="152"/>
      <c r="E25" s="172"/>
      <c r="F25" s="152"/>
      <c r="G25" s="152"/>
      <c r="H25" s="152"/>
      <c r="I25" s="152"/>
      <c r="J25" s="152"/>
      <c r="K25" s="152"/>
      <c r="L25" s="152"/>
      <c r="M25" s="152"/>
      <c r="N25" s="15"/>
      <c r="O25" s="15"/>
      <c r="P25" s="15"/>
      <c r="Q25" s="152"/>
    </row>
    <row r="26" spans="1:17" x14ac:dyDescent="0.25">
      <c r="A26" s="152"/>
      <c r="B26" s="180" t="s">
        <v>216</v>
      </c>
      <c r="C26" s="152"/>
      <c r="D26" s="152"/>
      <c r="E26" s="175" t="s">
        <v>217</v>
      </c>
      <c r="F26" s="152"/>
      <c r="G26" s="152"/>
      <c r="H26" s="152"/>
      <c r="I26" s="152"/>
      <c r="J26" s="152"/>
      <c r="K26" s="152"/>
      <c r="L26" s="152"/>
      <c r="M26" s="152"/>
      <c r="N26" s="152"/>
      <c r="O26" s="152"/>
      <c r="P26" s="152"/>
      <c r="Q26" s="152"/>
    </row>
    <row r="27" spans="1:17" ht="15.75" customHeight="1" x14ac:dyDescent="0.2">
      <c r="A27" s="152"/>
      <c r="B27" s="11"/>
      <c r="C27" s="34"/>
      <c r="D27" s="152"/>
      <c r="E27" s="72">
        <v>1</v>
      </c>
      <c r="F27" s="91">
        <v>1</v>
      </c>
      <c r="G27" s="91"/>
      <c r="H27" s="92" t="s">
        <v>218</v>
      </c>
      <c r="I27" s="91"/>
      <c r="J27" s="91"/>
      <c r="K27" s="91"/>
      <c r="L27" s="91"/>
      <c r="M27" s="92" t="s">
        <v>219</v>
      </c>
      <c r="N27" s="92" t="s">
        <v>220</v>
      </c>
      <c r="O27" s="92"/>
      <c r="P27" s="91"/>
      <c r="Q27" s="152"/>
    </row>
    <row r="28" spans="1:17" ht="15.75" customHeight="1" x14ac:dyDescent="0.2">
      <c r="A28" s="152"/>
      <c r="B28" s="11"/>
      <c r="C28" s="34"/>
      <c r="D28" s="152"/>
      <c r="E28" s="72">
        <v>2</v>
      </c>
      <c r="F28" s="91">
        <v>1</v>
      </c>
      <c r="G28" s="91"/>
      <c r="H28" s="92" t="s">
        <v>221</v>
      </c>
      <c r="I28" s="91"/>
      <c r="J28" s="91"/>
      <c r="K28" s="91"/>
      <c r="L28" s="91"/>
      <c r="M28" s="92" t="s">
        <v>222</v>
      </c>
      <c r="N28" s="92" t="s">
        <v>223</v>
      </c>
      <c r="O28" s="92"/>
      <c r="P28" s="91"/>
      <c r="Q28" s="152"/>
    </row>
    <row r="29" spans="1:17" ht="15.75" customHeight="1" x14ac:dyDescent="0.2">
      <c r="A29" s="152"/>
      <c r="B29" s="11"/>
      <c r="C29" s="34"/>
      <c r="D29" s="152"/>
      <c r="E29" s="72">
        <v>3</v>
      </c>
      <c r="F29" s="91">
        <v>1</v>
      </c>
      <c r="G29" s="91"/>
      <c r="H29" s="92" t="s">
        <v>224</v>
      </c>
      <c r="I29" s="91"/>
      <c r="J29" s="91"/>
      <c r="K29" s="91"/>
      <c r="L29" s="91"/>
      <c r="M29" s="92" t="s">
        <v>225</v>
      </c>
      <c r="N29" s="92" t="s">
        <v>226</v>
      </c>
      <c r="O29" s="92"/>
      <c r="P29" s="91"/>
      <c r="Q29" s="152"/>
    </row>
    <row r="30" spans="1:17" ht="15.75" customHeight="1" x14ac:dyDescent="0.2">
      <c r="A30" s="152"/>
      <c r="B30" s="11"/>
      <c r="C30" s="34"/>
      <c r="D30" s="152"/>
      <c r="E30" s="3" t="s">
        <v>227</v>
      </c>
      <c r="F30" s="3" t="s">
        <v>228</v>
      </c>
      <c r="G30" s="3" t="s">
        <v>229</v>
      </c>
      <c r="H30" s="93" t="s">
        <v>230</v>
      </c>
      <c r="I30" s="3" t="s">
        <v>231</v>
      </c>
      <c r="J30" s="3" t="s">
        <v>232</v>
      </c>
      <c r="K30" s="3" t="s">
        <v>233</v>
      </c>
      <c r="L30" s="3" t="s">
        <v>234</v>
      </c>
      <c r="M30" s="93" t="s">
        <v>235</v>
      </c>
      <c r="N30" s="93" t="s">
        <v>236</v>
      </c>
      <c r="O30" s="93"/>
      <c r="P30" s="3" t="s">
        <v>237</v>
      </c>
      <c r="Q30" s="152"/>
    </row>
    <row r="31" spans="1:17" ht="15.75" customHeight="1" x14ac:dyDescent="0.2">
      <c r="A31" s="152"/>
      <c r="B31" s="11"/>
      <c r="C31" s="34"/>
      <c r="D31" s="152"/>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152"/>
    </row>
    <row r="32" spans="1:17" ht="15.75" customHeight="1" x14ac:dyDescent="0.2">
      <c r="A32" s="152"/>
      <c r="B32" s="11"/>
      <c r="C32" s="34"/>
      <c r="D32" s="152"/>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152"/>
    </row>
    <row r="33" spans="1:17" ht="15.75" customHeight="1" x14ac:dyDescent="0.2">
      <c r="A33" s="152"/>
      <c r="B33" s="11"/>
      <c r="C33" s="34"/>
      <c r="D33" s="152"/>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152"/>
    </row>
    <row r="34" spans="1:17" ht="15.75" customHeight="1" x14ac:dyDescent="0.2">
      <c r="A34" s="152"/>
      <c r="B34" s="181"/>
      <c r="C34" s="152"/>
      <c r="D34" s="152"/>
      <c r="E34" s="172"/>
      <c r="F34" s="152"/>
      <c r="G34" s="152"/>
      <c r="H34" s="152"/>
      <c r="I34" s="152"/>
      <c r="J34" s="152"/>
      <c r="K34" s="152"/>
      <c r="L34" s="152"/>
      <c r="M34" s="152"/>
      <c r="N34" s="15"/>
      <c r="O34" s="15"/>
      <c r="P34" s="15"/>
      <c r="Q34" s="152"/>
    </row>
    <row r="35" spans="1:17" x14ac:dyDescent="0.25">
      <c r="A35" s="152"/>
      <c r="B35" s="180" t="s">
        <v>246</v>
      </c>
      <c r="C35" s="152"/>
      <c r="D35" s="152"/>
      <c r="E35" s="173" t="s">
        <v>247</v>
      </c>
      <c r="F35" s="152"/>
      <c r="G35" s="152"/>
      <c r="H35" s="152"/>
      <c r="I35" s="152"/>
      <c r="J35" s="152"/>
      <c r="K35" s="152"/>
      <c r="L35" s="152"/>
      <c r="M35" s="152"/>
      <c r="N35" s="152"/>
      <c r="O35" s="152"/>
      <c r="P35" s="152"/>
      <c r="Q35" s="152"/>
    </row>
    <row r="36" spans="1:17" ht="15.75" customHeight="1" x14ac:dyDescent="0.2">
      <c r="A36" s="152"/>
      <c r="B36" s="11"/>
      <c r="C36" s="34"/>
      <c r="D36" s="152"/>
      <c r="E36" s="102">
        <v>1</v>
      </c>
      <c r="F36" s="103">
        <v>1</v>
      </c>
      <c r="G36" s="103"/>
      <c r="H36" s="104" t="s">
        <v>248</v>
      </c>
      <c r="I36" s="103"/>
      <c r="J36" s="103"/>
      <c r="K36" s="103"/>
      <c r="L36" s="103"/>
      <c r="M36" s="104" t="s">
        <v>249</v>
      </c>
      <c r="N36" s="104" t="s">
        <v>250</v>
      </c>
      <c r="O36" s="104"/>
      <c r="P36" s="103"/>
      <c r="Q36" s="152"/>
    </row>
    <row r="37" spans="1:17" ht="15.75" customHeight="1" x14ac:dyDescent="0.2">
      <c r="A37" s="152"/>
      <c r="B37" s="11"/>
      <c r="C37" s="34"/>
      <c r="D37" s="152"/>
      <c r="E37" s="102">
        <v>2</v>
      </c>
      <c r="F37" s="103">
        <v>1</v>
      </c>
      <c r="G37" s="103"/>
      <c r="H37" s="104" t="s">
        <v>251</v>
      </c>
      <c r="I37" s="103"/>
      <c r="J37" s="103"/>
      <c r="K37" s="103"/>
      <c r="L37" s="103"/>
      <c r="M37" s="104" t="s">
        <v>252</v>
      </c>
      <c r="N37" s="104" t="s">
        <v>253</v>
      </c>
      <c r="O37" s="104"/>
      <c r="P37" s="103"/>
      <c r="Q37" s="152"/>
    </row>
    <row r="38" spans="1:17" ht="12.75" x14ac:dyDescent="0.2">
      <c r="A38" s="152"/>
      <c r="B38" s="11"/>
      <c r="C38" s="34"/>
      <c r="D38" s="152"/>
      <c r="E38" s="102">
        <v>3</v>
      </c>
      <c r="F38" s="103">
        <v>1</v>
      </c>
      <c r="G38" s="103"/>
      <c r="H38" s="104" t="s">
        <v>254</v>
      </c>
      <c r="I38" s="103"/>
      <c r="J38" s="103"/>
      <c r="K38" s="103"/>
      <c r="L38" s="103"/>
      <c r="M38" s="104" t="s">
        <v>255</v>
      </c>
      <c r="N38" s="104" t="s">
        <v>256</v>
      </c>
      <c r="O38" s="104"/>
      <c r="P38" s="103"/>
      <c r="Q38" s="152"/>
    </row>
    <row r="39" spans="1:17" ht="12.75" x14ac:dyDescent="0.2">
      <c r="A39" s="152"/>
      <c r="B39" s="11"/>
      <c r="C39" s="34"/>
      <c r="D39" s="152"/>
      <c r="E39" s="105" t="s">
        <v>257</v>
      </c>
      <c r="F39" s="105" t="s">
        <v>259</v>
      </c>
      <c r="G39" s="105" t="s">
        <v>260</v>
      </c>
      <c r="H39" s="107" t="s">
        <v>261</v>
      </c>
      <c r="I39" s="105" t="s">
        <v>264</v>
      </c>
      <c r="J39" s="105" t="s">
        <v>265</v>
      </c>
      <c r="K39" s="105" t="s">
        <v>266</v>
      </c>
      <c r="L39" s="105" t="s">
        <v>267</v>
      </c>
      <c r="M39" s="107" t="s">
        <v>268</v>
      </c>
      <c r="N39" s="107" t="s">
        <v>269</v>
      </c>
      <c r="O39" s="107"/>
      <c r="P39" s="105" t="s">
        <v>270</v>
      </c>
      <c r="Q39" s="152"/>
    </row>
    <row r="40" spans="1:17" ht="12.75" x14ac:dyDescent="0.2">
      <c r="A40" s="152"/>
      <c r="B40" s="11"/>
      <c r="C40" s="34"/>
      <c r="D40" s="152"/>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152"/>
    </row>
    <row r="41" spans="1:17" ht="12.75" x14ac:dyDescent="0.2">
      <c r="A41" s="152"/>
      <c r="B41" s="11"/>
      <c r="C41" s="34"/>
      <c r="D41" s="152"/>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152"/>
    </row>
    <row r="42" spans="1:17" ht="12.75" x14ac:dyDescent="0.2">
      <c r="A42" s="152"/>
      <c r="B42" s="11"/>
      <c r="C42" s="34"/>
      <c r="D42" s="152"/>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152"/>
    </row>
    <row r="43" spans="1:17" ht="12.75" x14ac:dyDescent="0.2">
      <c r="A43" s="152"/>
      <c r="B43" s="15"/>
      <c r="C43" s="15"/>
      <c r="D43" s="152"/>
      <c r="E43" s="15"/>
      <c r="F43" s="15"/>
      <c r="G43" s="15"/>
      <c r="H43" s="15"/>
      <c r="I43" s="15"/>
      <c r="J43" s="15"/>
      <c r="K43" s="15"/>
      <c r="L43" s="15"/>
      <c r="M43" s="15"/>
      <c r="N43" s="15"/>
      <c r="O43" s="15"/>
      <c r="P43" s="15"/>
      <c r="Q43" s="152"/>
    </row>
  </sheetData>
  <mergeCells count="28">
    <mergeCell ref="B2:C2"/>
    <mergeCell ref="B1:C1"/>
    <mergeCell ref="B17:C17"/>
    <mergeCell ref="A1:A43"/>
    <mergeCell ref="D1:D43"/>
    <mergeCell ref="B16:C16"/>
    <mergeCell ref="B7:C7"/>
    <mergeCell ref="B3:C3"/>
    <mergeCell ref="B8:C8"/>
    <mergeCell ref="B4:C4"/>
    <mergeCell ref="B26:C26"/>
    <mergeCell ref="B35:C35"/>
    <mergeCell ref="B34:C34"/>
    <mergeCell ref="B25:C25"/>
    <mergeCell ref="E8:P8"/>
    <mergeCell ref="E7:P7"/>
    <mergeCell ref="E16:M16"/>
    <mergeCell ref="Q1:Q43"/>
    <mergeCell ref="E25:M25"/>
    <mergeCell ref="E35:P35"/>
    <mergeCell ref="E17:P17"/>
    <mergeCell ref="E26:P26"/>
    <mergeCell ref="E4:P4"/>
    <mergeCell ref="E3:P3"/>
    <mergeCell ref="E2:F2"/>
    <mergeCell ref="E1:P1"/>
    <mergeCell ref="G2:P2"/>
    <mergeCell ref="E34:M3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167" t="s">
        <v>117</v>
      </c>
      <c r="B26" s="152"/>
      <c r="C26" s="152"/>
    </row>
    <row r="27" spans="1:3" x14ac:dyDescent="0.2">
      <c r="A27" s="165"/>
      <c r="B27" s="152"/>
      <c r="C27" s="50"/>
    </row>
    <row r="28" spans="1:3" x14ac:dyDescent="0.2">
      <c r="A28" s="165"/>
      <c r="B28" s="152"/>
      <c r="C28" s="51"/>
    </row>
    <row r="29" spans="1:3" x14ac:dyDescent="0.2">
      <c r="A29" s="165"/>
      <c r="B29" s="152"/>
      <c r="C29" s="121"/>
    </row>
    <row r="30" spans="1:3" x14ac:dyDescent="0.2">
      <c r="A30" s="165"/>
      <c r="B30" s="152"/>
      <c r="C30" s="53"/>
    </row>
    <row r="31" spans="1:3" x14ac:dyDescent="0.2">
      <c r="A31" s="165"/>
      <c r="B31" s="152"/>
      <c r="C31" s="53"/>
    </row>
    <row r="32" spans="1:3" x14ac:dyDescent="0.2">
      <c r="A32" s="168"/>
      <c r="B32" s="152"/>
      <c r="C32" s="121"/>
    </row>
    <row r="33" spans="1:3" x14ac:dyDescent="0.2">
      <c r="A33" s="166"/>
      <c r="B33" s="152"/>
      <c r="C33" s="53"/>
    </row>
    <row r="34" spans="1:3" x14ac:dyDescent="0.2">
      <c r="A34" s="166"/>
      <c r="B34" s="152"/>
      <c r="C34" s="53"/>
    </row>
    <row r="35" spans="1:3" x14ac:dyDescent="0.2">
      <c r="A35" s="166"/>
      <c r="B35" s="152"/>
      <c r="C35" s="53"/>
    </row>
    <row r="36" spans="1:3" x14ac:dyDescent="0.2">
      <c r="A36" s="166"/>
      <c r="B36" s="152"/>
      <c r="C36" s="53"/>
    </row>
  </sheetData>
  <mergeCells count="11">
    <mergeCell ref="A31:B31"/>
    <mergeCell ref="A26:C26"/>
    <mergeCell ref="A27:B27"/>
    <mergeCell ref="A28:B28"/>
    <mergeCell ref="A29:B29"/>
    <mergeCell ref="A30:B30"/>
    <mergeCell ref="A32:B32"/>
    <mergeCell ref="A33:B33"/>
    <mergeCell ref="A34:B34"/>
    <mergeCell ref="A35:B35"/>
    <mergeCell ref="A36:B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42"/>
  <sheetViews>
    <sheetView topLeftCell="A13" workbookViewId="0">
      <selection activeCell="C27" sqref="C27"/>
    </sheetView>
  </sheetViews>
  <sheetFormatPr defaultRowHeight="12.75" x14ac:dyDescent="0.2"/>
  <cols>
    <col min="1" max="1" width="14.42578125" style="143" customWidth="1"/>
    <col min="2" max="2" width="16.85546875" style="143" customWidth="1"/>
    <col min="3" max="16384" width="9.140625" style="143"/>
  </cols>
  <sheetData>
    <row r="26" spans="1:3" ht="15" x14ac:dyDescent="0.25">
      <c r="A26" s="167" t="s">
        <v>117</v>
      </c>
      <c r="B26" s="152"/>
      <c r="C26" s="152"/>
    </row>
    <row r="27" spans="1:3" x14ac:dyDescent="0.2">
      <c r="A27" s="165"/>
      <c r="B27" s="152"/>
      <c r="C27" s="50"/>
    </row>
    <row r="28" spans="1:3" x14ac:dyDescent="0.2">
      <c r="A28" s="165"/>
      <c r="B28" s="152"/>
      <c r="C28" s="51"/>
    </row>
    <row r="29" spans="1:3" x14ac:dyDescent="0.2">
      <c r="A29" s="165"/>
      <c r="B29" s="152"/>
      <c r="C29" s="121"/>
    </row>
    <row r="30" spans="1:3" x14ac:dyDescent="0.2">
      <c r="A30" s="165"/>
      <c r="B30" s="152"/>
      <c r="C30" s="53"/>
    </row>
    <row r="31" spans="1:3" x14ac:dyDescent="0.2">
      <c r="A31" s="165"/>
      <c r="B31" s="152"/>
      <c r="C31" s="53"/>
    </row>
    <row r="32" spans="1:3" x14ac:dyDescent="0.2">
      <c r="A32" s="168"/>
      <c r="B32" s="152"/>
      <c r="C32" s="121"/>
    </row>
    <row r="33" spans="1:3" x14ac:dyDescent="0.2">
      <c r="A33" s="166"/>
      <c r="B33" s="152"/>
      <c r="C33" s="53"/>
    </row>
    <row r="34" spans="1:3" x14ac:dyDescent="0.2">
      <c r="A34" s="166"/>
      <c r="B34" s="152"/>
      <c r="C34" s="53"/>
    </row>
    <row r="35" spans="1:3" x14ac:dyDescent="0.2">
      <c r="A35" s="166"/>
      <c r="B35" s="152"/>
      <c r="C35" s="53"/>
    </row>
    <row r="36" spans="1:3" x14ac:dyDescent="0.2">
      <c r="A36" s="166"/>
      <c r="B36" s="152"/>
      <c r="C36" s="53"/>
    </row>
    <row r="37" spans="1:3" x14ac:dyDescent="0.2">
      <c r="A37" s="166"/>
      <c r="B37" s="152"/>
      <c r="C37" s="53"/>
    </row>
    <row r="38" spans="1:3" x14ac:dyDescent="0.2">
      <c r="A38" s="166"/>
      <c r="B38" s="152"/>
      <c r="C38" s="53"/>
    </row>
    <row r="39" spans="1:3" x14ac:dyDescent="0.2">
      <c r="A39" s="166"/>
      <c r="B39" s="152"/>
      <c r="C39" s="53"/>
    </row>
    <row r="40" spans="1:3" x14ac:dyDescent="0.2">
      <c r="A40" s="166"/>
      <c r="B40" s="152"/>
      <c r="C40" s="53"/>
    </row>
    <row r="41" spans="1:3" x14ac:dyDescent="0.2">
      <c r="A41" s="166"/>
      <c r="B41" s="152"/>
      <c r="C41" s="53"/>
    </row>
    <row r="42" spans="1:3" x14ac:dyDescent="0.2">
      <c r="A42" s="166"/>
      <c r="B42" s="152"/>
      <c r="C42" s="53"/>
    </row>
  </sheetData>
  <mergeCells count="17">
    <mergeCell ref="A37:B37"/>
    <mergeCell ref="A26:C26"/>
    <mergeCell ref="A27:B27"/>
    <mergeCell ref="A28:B28"/>
    <mergeCell ref="A29:B29"/>
    <mergeCell ref="A30:B30"/>
    <mergeCell ref="A31:B31"/>
    <mergeCell ref="A32:B32"/>
    <mergeCell ref="A33:B33"/>
    <mergeCell ref="A34:B34"/>
    <mergeCell ref="A35:B35"/>
    <mergeCell ref="A36:B36"/>
    <mergeCell ref="A38:B38"/>
    <mergeCell ref="A39:B39"/>
    <mergeCell ref="A40:B40"/>
    <mergeCell ref="A41:B41"/>
    <mergeCell ref="A42:B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183" t="s">
        <v>9</v>
      </c>
      <c r="B3" s="152"/>
      <c r="C3" s="152"/>
      <c r="D3" s="152"/>
      <c r="E3" s="152"/>
      <c r="F3" s="152"/>
      <c r="G3" s="152"/>
      <c r="H3" s="152"/>
      <c r="I3" s="152"/>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164" t="s">
        <v>27</v>
      </c>
      <c r="B5" s="152"/>
      <c r="C5" s="152"/>
      <c r="D5" s="152"/>
      <c r="E5" s="152"/>
      <c r="F5" s="152"/>
      <c r="G5" s="152"/>
      <c r="H5" s="152"/>
      <c r="I5" s="152"/>
      <c r="J5" s="152"/>
      <c r="K5" s="152"/>
      <c r="L5" s="152"/>
      <c r="M5" s="12"/>
      <c r="N5" s="12"/>
      <c r="O5" s="12"/>
      <c r="P5" s="12"/>
    </row>
    <row r="6" spans="1:30" ht="15" x14ac:dyDescent="0.25">
      <c r="A6" s="20"/>
      <c r="B6" s="20"/>
      <c r="C6" s="22" t="s">
        <v>30</v>
      </c>
      <c r="D6" s="20"/>
      <c r="E6" s="20"/>
      <c r="F6" s="20"/>
      <c r="G6" s="20"/>
      <c r="H6" s="20"/>
      <c r="I6" s="20"/>
      <c r="J6" s="20"/>
      <c r="K6" s="182" t="s">
        <v>43</v>
      </c>
      <c r="L6" s="152"/>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164" t="s">
        <v>119</v>
      </c>
      <c r="B15" s="152"/>
      <c r="C15" s="152"/>
      <c r="D15" s="152"/>
      <c r="E15" s="152"/>
      <c r="F15" s="152"/>
      <c r="G15" s="152"/>
      <c r="H15" s="152"/>
      <c r="I15" s="152"/>
      <c r="J15" s="152"/>
      <c r="K15" s="152"/>
      <c r="L15" s="152"/>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182" t="s">
        <v>120</v>
      </c>
      <c r="L16" s="152"/>
      <c r="M16" s="23"/>
      <c r="N16" s="23"/>
      <c r="O16" s="23"/>
      <c r="P16" s="23"/>
      <c r="Q16" s="43"/>
      <c r="R16" s="43"/>
      <c r="S16" s="43"/>
      <c r="T16" s="43"/>
      <c r="U16" s="43"/>
      <c r="V16" s="43"/>
      <c r="W16" s="43"/>
      <c r="X16" s="43"/>
      <c r="Y16" s="43"/>
      <c r="Z16" s="184"/>
      <c r="AA16" s="152"/>
      <c r="AB16" s="184"/>
      <c r="AC16" s="152"/>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Modules</vt:lpstr>
      <vt:lpstr>Steam</vt:lpstr>
      <vt:lpstr>Solar Panels</vt:lpstr>
      <vt:lpstr>Nuclear Reactor</vt:lpstr>
      <vt:lpstr>Laser Turrets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2015-05-08T19:10:52Z</dcterms:modified>
</cp:coreProperties>
</file>