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5" activeTab="5"/>
  </bookViews>
  <sheets>
    <sheet name="Modules" sheetId="1" r:id="rId1"/>
    <sheet name="Steam" sheetId="2" r:id="rId2"/>
    <sheet name="Solar Panels" sheetId="8" r:id="rId3"/>
    <sheet name="Laser Turrets" sheetId="3" r:id="rId4"/>
    <sheet name="Empty Sheet" sheetId="9" r:id="rId5"/>
    <sheet name="Gems" sheetId="10" r:id="rId6"/>
    <sheet name="Msc" sheetId="5" r:id="rId7"/>
    <sheet name="Dytech Balance" sheetId="6" state="hidden" r:id="rId8"/>
    <sheet name="Msc2" sheetId="7" r:id="rId9"/>
  </sheets>
  <calcPr calcId="152511"/>
</workbook>
</file>

<file path=xl/calcChain.xml><?xml version="1.0" encoding="utf-8"?>
<calcChain xmlns="http://schemas.openxmlformats.org/spreadsheetml/2006/main">
  <c r="H3" i="8" l="1"/>
  <c r="O5" i="2" l="1"/>
  <c r="O6" i="2"/>
  <c r="O7" i="2"/>
  <c r="O8" i="2"/>
  <c r="O4" i="2"/>
  <c r="H5" i="2"/>
  <c r="H6" i="2"/>
  <c r="H7" i="2"/>
  <c r="H8" i="2"/>
  <c r="H4" i="2"/>
  <c r="N3" i="2" l="1"/>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D4" i="2" l="1"/>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E5" i="8" l="1"/>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F4" i="2" l="1"/>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G7" i="8" l="1"/>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G26" i="2" l="1"/>
  <c r="C8" i="2"/>
  <c r="F8" i="2" s="1"/>
  <c r="M8" i="2" s="1"/>
  <c r="F7" i="2"/>
  <c r="M7" i="2" s="1"/>
  <c r="D8" i="2"/>
  <c r="G8" i="2" s="1"/>
  <c r="N8" i="2" s="1"/>
  <c r="E42" i="1"/>
  <c r="G41" i="1"/>
  <c r="E10" i="1"/>
  <c r="H9" i="1"/>
  <c r="F9" i="1"/>
  <c r="H20" i="1" s="1"/>
  <c r="E32" i="1"/>
  <c r="K31" i="1"/>
  <c r="I31" i="1"/>
  <c r="F31" i="1"/>
  <c r="G31" i="1" s="1"/>
  <c r="G21" i="1"/>
  <c r="E22" i="1"/>
  <c r="F18" i="2" l="1"/>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4.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<sst xmlns="http://schemas.openxmlformats.org/spreadsheetml/2006/main" count="333" uniqueCount="322">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</sst>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0.0"/>
    <numFmt numFmtId="165" formatCode="0.0"/>
    <numFmt numFmtId="166" formatCode="0.000"/>
    <numFmt numFmtId="167" formatCode="#,##0.000"/>
    <numFmt numFmtId="168" formatCode="_ * #,##0_ ;_ * \-#,##0_ ;_ * &quot;-&quot;??_ ;_ @_ "/>
  </numFmts>
  <fonts count="17"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s>
  <fills count="37">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s>
  <borders count="3">
    <border>
      <left/>
      <right/>
      <top/>
      <bottom/>
      <diagonal/>
    </border>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178">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cellXfs>
  <cellStyles count="5">
    <cellStyle name="Accent1" xfId="3" builtinId="29"/>
    <cellStyle name="Accent3" xfId="4" builtinId="37"/>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56"/>
      <c r="B1" s="153" t="s">
        <v>2</v>
      </c>
      <c r="C1" s="145"/>
      <c r="D1" s="153" t="s">
        <v>6</v>
      </c>
      <c r="E1" s="145"/>
      <c r="F1" s="145"/>
      <c r="G1" s="145"/>
      <c r="H1" s="7"/>
      <c r="I1" s="7"/>
      <c r="J1" s="7"/>
      <c r="K1" s="7"/>
      <c r="L1" s="1"/>
      <c r="M1" s="153" t="s">
        <v>7</v>
      </c>
      <c r="N1" s="145"/>
      <c r="O1" s="145"/>
      <c r="P1" s="145"/>
      <c r="Q1" s="156"/>
      <c r="U1" s="9"/>
      <c r="V1" s="151"/>
      <c r="W1" s="145"/>
      <c r="X1" s="145"/>
    </row>
    <row r="2" spans="1:24" ht="18" x14ac:dyDescent="0.25">
      <c r="A2" s="145"/>
      <c r="B2" s="147" t="s">
        <v>8</v>
      </c>
      <c r="C2" s="145"/>
      <c r="D2" s="152" t="s">
        <v>10</v>
      </c>
      <c r="E2" s="145"/>
      <c r="F2" s="145"/>
      <c r="G2" s="145"/>
      <c r="H2" s="12"/>
      <c r="I2" s="12"/>
      <c r="J2" s="12"/>
      <c r="K2" s="12"/>
      <c r="L2" s="154"/>
      <c r="M2" s="152" t="s">
        <v>11</v>
      </c>
      <c r="N2" s="145"/>
      <c r="O2" s="145"/>
      <c r="P2" s="145"/>
      <c r="Q2" s="145"/>
      <c r="R2" s="13"/>
      <c r="S2" s="13"/>
      <c r="T2" s="13"/>
      <c r="U2" s="17"/>
      <c r="V2" s="144"/>
      <c r="W2" s="145"/>
      <c r="X2" s="145"/>
    </row>
    <row r="3" spans="1:24" ht="18" x14ac:dyDescent="0.25">
      <c r="A3" s="145"/>
      <c r="B3" s="18" t="s">
        <v>23</v>
      </c>
      <c r="C3" s="21"/>
      <c r="D3" s="24" t="s">
        <v>33</v>
      </c>
      <c r="E3" s="24" t="s">
        <v>50</v>
      </c>
      <c r="F3" s="24" t="s">
        <v>51</v>
      </c>
      <c r="G3" s="26" t="s">
        <v>52</v>
      </c>
      <c r="H3" s="26" t="s">
        <v>81</v>
      </c>
      <c r="I3" s="26"/>
      <c r="J3" s="26"/>
      <c r="K3" s="26"/>
      <c r="L3" s="145"/>
      <c r="M3" s="24" t="s">
        <v>82</v>
      </c>
      <c r="N3" s="24" t="s">
        <v>83</v>
      </c>
      <c r="O3" s="24" t="s">
        <v>84</v>
      </c>
      <c r="P3" s="24"/>
      <c r="Q3" s="145"/>
      <c r="R3" s="13"/>
      <c r="S3" s="13"/>
      <c r="T3" s="13"/>
      <c r="U3" s="27"/>
      <c r="V3" s="27"/>
      <c r="W3" s="27"/>
      <c r="X3" s="27"/>
    </row>
    <row r="4" spans="1:24" ht="15" x14ac:dyDescent="0.25">
      <c r="A4" s="145"/>
      <c r="B4" s="18" t="s">
        <v>101</v>
      </c>
      <c r="C4" s="21"/>
      <c r="D4" s="29">
        <v>1</v>
      </c>
      <c r="E4" s="30">
        <v>0.2</v>
      </c>
      <c r="F4" s="32">
        <f t="shared" ref="F4:F11" si="0">E4*C$5</f>
        <v>0.30000000000000004</v>
      </c>
      <c r="G4" s="33"/>
      <c r="H4" s="36">
        <v>1</v>
      </c>
      <c r="I4" s="36"/>
      <c r="J4" s="36"/>
      <c r="K4" s="36"/>
      <c r="L4" s="145"/>
      <c r="M4" s="29">
        <v>1</v>
      </c>
      <c r="N4" s="38">
        <v>0.2</v>
      </c>
      <c r="O4" s="42">
        <v>0.1</v>
      </c>
      <c r="P4" s="42"/>
      <c r="Q4" s="145"/>
      <c r="R4" s="43"/>
      <c r="S4" s="39"/>
      <c r="U4" s="43"/>
      <c r="V4" s="43"/>
      <c r="W4" s="10"/>
      <c r="X4" s="10"/>
    </row>
    <row r="5" spans="1:24" ht="15" x14ac:dyDescent="0.25">
      <c r="A5" s="145"/>
      <c r="B5" s="18" t="s">
        <v>108</v>
      </c>
      <c r="C5" s="45">
        <v>1.5</v>
      </c>
      <c r="D5" s="29">
        <v>2</v>
      </c>
      <c r="E5" s="30">
        <f t="shared" ref="E5:E11" si="1">E4+0.1+G5</f>
        <v>0.30000000000000004</v>
      </c>
      <c r="F5" s="32">
        <f t="shared" si="0"/>
        <v>0.45000000000000007</v>
      </c>
      <c r="G5" s="33"/>
      <c r="H5" s="36">
        <f t="shared" ref="H5:H11" si="2">E5/E$4</f>
        <v>1.5000000000000002</v>
      </c>
      <c r="I5" s="36"/>
      <c r="J5" s="36"/>
      <c r="K5" s="36"/>
      <c r="L5" s="145"/>
      <c r="M5" s="29">
        <v>2</v>
      </c>
      <c r="N5" s="38">
        <v>0.4</v>
      </c>
      <c r="O5" s="42">
        <v>0.2</v>
      </c>
      <c r="P5" s="42"/>
      <c r="Q5" s="145"/>
      <c r="R5" s="43"/>
      <c r="S5" s="39"/>
      <c r="T5" s="10"/>
      <c r="U5" s="43"/>
      <c r="V5" s="43"/>
      <c r="W5" s="10"/>
      <c r="X5" s="10"/>
    </row>
    <row r="6" spans="1:24" ht="15" x14ac:dyDescent="0.25">
      <c r="A6" s="145"/>
      <c r="B6" s="14"/>
      <c r="C6" s="45"/>
      <c r="D6" s="29">
        <v>3</v>
      </c>
      <c r="E6" s="30">
        <f t="shared" si="1"/>
        <v>0.5</v>
      </c>
      <c r="F6" s="32">
        <f t="shared" si="0"/>
        <v>0.75</v>
      </c>
      <c r="G6" s="33">
        <v>0.1</v>
      </c>
      <c r="H6" s="36">
        <f t="shared" si="2"/>
        <v>2.5</v>
      </c>
      <c r="I6" s="36"/>
      <c r="J6" s="36"/>
      <c r="K6" s="36"/>
      <c r="L6" s="145"/>
      <c r="M6" s="29">
        <v>3</v>
      </c>
      <c r="N6" s="38">
        <v>0.6</v>
      </c>
      <c r="O6" s="42">
        <v>0.3</v>
      </c>
      <c r="P6" s="42"/>
      <c r="Q6" s="145"/>
      <c r="R6" s="43"/>
      <c r="S6" s="39"/>
      <c r="U6" s="43"/>
      <c r="V6" s="43"/>
      <c r="W6" s="10"/>
      <c r="X6" s="10"/>
    </row>
    <row r="7" spans="1:24" ht="15" x14ac:dyDescent="0.25">
      <c r="A7" s="145"/>
      <c r="B7" s="14"/>
      <c r="C7" s="45"/>
      <c r="D7" s="29">
        <v>4</v>
      </c>
      <c r="E7" s="30">
        <f t="shared" si="1"/>
        <v>0.6</v>
      </c>
      <c r="F7" s="32">
        <f t="shared" si="0"/>
        <v>0.89999999999999991</v>
      </c>
      <c r="G7" s="52"/>
      <c r="H7" s="36">
        <f t="shared" si="2"/>
        <v>2.9999999999999996</v>
      </c>
      <c r="I7" s="36"/>
      <c r="J7" s="36"/>
      <c r="K7" s="36"/>
      <c r="L7" s="145"/>
      <c r="M7" s="29">
        <v>4</v>
      </c>
      <c r="N7" s="38">
        <v>0.8</v>
      </c>
      <c r="O7" s="42">
        <v>0.4</v>
      </c>
      <c r="P7" s="42"/>
      <c r="Q7" s="145"/>
      <c r="R7" s="43"/>
      <c r="S7" s="39"/>
      <c r="U7" s="43"/>
      <c r="V7" s="43"/>
    </row>
    <row r="8" spans="1:24" ht="15" x14ac:dyDescent="0.25">
      <c r="A8" s="145"/>
      <c r="B8" s="14"/>
      <c r="C8" s="45"/>
      <c r="D8" s="29">
        <v>5</v>
      </c>
      <c r="E8" s="30">
        <f t="shared" si="1"/>
        <v>0.79999999999999993</v>
      </c>
      <c r="F8" s="32">
        <f t="shared" si="0"/>
        <v>1.2</v>
      </c>
      <c r="G8" s="33">
        <v>0.1</v>
      </c>
      <c r="H8" s="36">
        <f t="shared" si="2"/>
        <v>3.9999999999999996</v>
      </c>
      <c r="I8" s="36"/>
      <c r="J8" s="36"/>
      <c r="K8" s="36"/>
      <c r="L8" s="145"/>
      <c r="M8" s="29">
        <v>5</v>
      </c>
      <c r="N8" s="38">
        <v>1</v>
      </c>
      <c r="O8" s="42">
        <v>0.5</v>
      </c>
      <c r="P8" s="42"/>
      <c r="Q8" s="145"/>
      <c r="R8" s="43"/>
      <c r="S8" s="39"/>
      <c r="U8" s="43"/>
      <c r="V8" s="43"/>
    </row>
    <row r="9" spans="1:24" ht="15" x14ac:dyDescent="0.25">
      <c r="A9" s="145"/>
      <c r="B9" s="14"/>
      <c r="C9" s="45"/>
      <c r="D9" s="29">
        <v>6</v>
      </c>
      <c r="E9" s="30">
        <f t="shared" si="1"/>
        <v>0.89999999999999991</v>
      </c>
      <c r="F9" s="32">
        <f t="shared" si="0"/>
        <v>1.3499999999999999</v>
      </c>
      <c r="G9" s="52"/>
      <c r="H9" s="36">
        <f t="shared" si="2"/>
        <v>4.4999999999999991</v>
      </c>
      <c r="I9" s="36"/>
      <c r="J9" s="36"/>
      <c r="K9" s="36"/>
      <c r="L9" s="145"/>
      <c r="M9" s="29">
        <v>6</v>
      </c>
      <c r="N9" s="38">
        <v>1.2</v>
      </c>
      <c r="O9" s="42">
        <v>0.6</v>
      </c>
      <c r="P9" s="42"/>
      <c r="Q9" s="145"/>
      <c r="R9" s="43"/>
      <c r="S9" s="39"/>
      <c r="U9" s="43"/>
      <c r="V9" s="43"/>
    </row>
    <row r="10" spans="1:24" ht="15" x14ac:dyDescent="0.25">
      <c r="A10" s="145"/>
      <c r="B10" s="14"/>
      <c r="C10" s="45"/>
      <c r="D10" s="29">
        <v>7</v>
      </c>
      <c r="E10" s="30">
        <f t="shared" si="1"/>
        <v>1.2</v>
      </c>
      <c r="F10" s="32">
        <f t="shared" si="0"/>
        <v>1.7999999999999998</v>
      </c>
      <c r="G10" s="33">
        <v>0.2</v>
      </c>
      <c r="H10" s="36">
        <f t="shared" si="2"/>
        <v>5.9999999999999991</v>
      </c>
      <c r="I10" s="36"/>
      <c r="J10" s="36"/>
      <c r="K10" s="36"/>
      <c r="L10" s="145"/>
      <c r="M10" s="29">
        <v>7</v>
      </c>
      <c r="N10" s="38">
        <v>1.4</v>
      </c>
      <c r="O10" s="42">
        <v>0.7</v>
      </c>
      <c r="P10" s="42"/>
      <c r="Q10" s="145"/>
      <c r="R10" s="43"/>
      <c r="S10" s="39"/>
      <c r="U10" s="43"/>
      <c r="V10" s="43"/>
    </row>
    <row r="11" spans="1:24" ht="15" x14ac:dyDescent="0.25">
      <c r="A11" s="145"/>
      <c r="B11" s="14"/>
      <c r="C11" s="45"/>
      <c r="D11" s="29">
        <v>8</v>
      </c>
      <c r="E11" s="30">
        <f t="shared" si="1"/>
        <v>1.6</v>
      </c>
      <c r="F11" s="32">
        <f t="shared" si="0"/>
        <v>2.4000000000000004</v>
      </c>
      <c r="G11" s="33">
        <v>0.3</v>
      </c>
      <c r="H11" s="36">
        <f t="shared" si="2"/>
        <v>8</v>
      </c>
      <c r="I11" s="36"/>
      <c r="J11" s="36"/>
      <c r="K11" s="36"/>
      <c r="L11" s="145"/>
      <c r="M11" s="29">
        <v>8</v>
      </c>
      <c r="N11" s="38">
        <v>1.6</v>
      </c>
      <c r="O11" s="42">
        <v>0.8</v>
      </c>
      <c r="P11" s="42"/>
      <c r="Q11" s="145"/>
      <c r="R11" s="43"/>
      <c r="S11" s="39"/>
      <c r="U11" s="43"/>
      <c r="V11" s="43"/>
    </row>
    <row r="12" spans="1:24" ht="15.75" customHeight="1" x14ac:dyDescent="0.3">
      <c r="A12" s="145"/>
      <c r="B12" s="148"/>
      <c r="C12" s="145"/>
      <c r="D12" s="149"/>
      <c r="E12" s="145"/>
      <c r="F12" s="145"/>
      <c r="G12" s="145"/>
      <c r="H12" s="56"/>
      <c r="I12" s="56"/>
      <c r="J12" s="56"/>
      <c r="K12" s="56"/>
      <c r="L12" s="145"/>
      <c r="M12" s="149"/>
      <c r="N12" s="145"/>
      <c r="O12" s="145"/>
      <c r="P12" s="145"/>
      <c r="Q12" s="145"/>
      <c r="R12" s="17"/>
      <c r="S12" s="17"/>
      <c r="T12" s="17"/>
      <c r="U12" s="17"/>
      <c r="V12" s="17"/>
      <c r="W12" s="17"/>
      <c r="X12" s="17"/>
    </row>
    <row r="13" spans="1:24" x14ac:dyDescent="0.25">
      <c r="A13" s="145"/>
      <c r="B13" s="147"/>
      <c r="C13" s="145"/>
      <c r="D13" s="150" t="s">
        <v>129</v>
      </c>
      <c r="E13" s="145"/>
      <c r="F13" s="145"/>
      <c r="G13" s="145"/>
      <c r="H13" s="58"/>
      <c r="I13" s="58"/>
      <c r="J13" s="58"/>
      <c r="K13" s="58"/>
      <c r="L13" s="145"/>
      <c r="M13" s="150" t="s">
        <v>144</v>
      </c>
      <c r="N13" s="145"/>
      <c r="O13" s="145"/>
      <c r="P13" s="145"/>
      <c r="Q13" s="145"/>
      <c r="R13" s="17"/>
      <c r="S13" s="17"/>
      <c r="T13" s="17"/>
      <c r="U13" s="17"/>
      <c r="V13" s="144"/>
      <c r="W13" s="145"/>
      <c r="X13" s="145"/>
    </row>
    <row r="14" spans="1:24" ht="15" x14ac:dyDescent="0.25">
      <c r="A14" s="145"/>
      <c r="B14" s="14"/>
      <c r="C14" s="45"/>
      <c r="D14" s="60" t="s">
        <v>145</v>
      </c>
      <c r="E14" s="60" t="s">
        <v>147</v>
      </c>
      <c r="F14" s="60" t="s">
        <v>148</v>
      </c>
      <c r="G14" s="60" t="s">
        <v>149</v>
      </c>
      <c r="H14" s="60" t="s">
        <v>150</v>
      </c>
      <c r="I14" s="60"/>
      <c r="J14" s="60"/>
      <c r="K14" s="60"/>
      <c r="L14" s="145"/>
      <c r="M14" s="60" t="s">
        <v>151</v>
      </c>
      <c r="N14" s="60" t="s">
        <v>152</v>
      </c>
      <c r="O14" s="60"/>
      <c r="P14" s="60"/>
      <c r="Q14" s="145"/>
      <c r="R14" s="27"/>
      <c r="S14" s="27"/>
      <c r="T14" s="27"/>
      <c r="U14" s="27"/>
      <c r="V14" s="27"/>
      <c r="W14" s="27"/>
      <c r="X14" s="27"/>
    </row>
    <row r="15" spans="1:24" ht="15" x14ac:dyDescent="0.25">
      <c r="A15" s="145"/>
      <c r="B15" s="14"/>
      <c r="C15" s="45"/>
      <c r="D15" s="62">
        <v>1</v>
      </c>
      <c r="E15" s="64">
        <v>-0.1</v>
      </c>
      <c r="F15" s="65"/>
      <c r="G15" s="66">
        <v>1</v>
      </c>
      <c r="H15" s="68">
        <f t="shared" ref="H15:H22" si="3">E15/F4</f>
        <v>-0.33333333333333331</v>
      </c>
      <c r="I15" s="68"/>
      <c r="J15" s="68"/>
      <c r="K15" s="68"/>
      <c r="L15" s="145"/>
      <c r="M15" s="62">
        <v>1</v>
      </c>
      <c r="N15" s="64">
        <v>-0.25</v>
      </c>
      <c r="O15" s="65"/>
      <c r="P15" s="65"/>
      <c r="Q15" s="145"/>
      <c r="R15" s="43"/>
      <c r="S15" s="39"/>
      <c r="U15" s="43"/>
      <c r="V15" s="43"/>
      <c r="W15" s="10"/>
    </row>
    <row r="16" spans="1:24" ht="15" x14ac:dyDescent="0.25">
      <c r="A16" s="145"/>
      <c r="B16" s="14"/>
      <c r="C16" s="45"/>
      <c r="D16" s="62">
        <v>2</v>
      </c>
      <c r="E16" s="64">
        <f t="shared" ref="E16:E22" si="4">E$15+E15+F16</f>
        <v>-0.2</v>
      </c>
      <c r="F16" s="65"/>
      <c r="G16" s="70">
        <f t="shared" ref="G16:G22" si="5">E16/E$15</f>
        <v>2</v>
      </c>
      <c r="H16" s="68">
        <f t="shared" si="3"/>
        <v>-0.44444444444444442</v>
      </c>
      <c r="I16" s="68"/>
      <c r="J16" s="68"/>
      <c r="K16" s="68"/>
      <c r="L16" s="145"/>
      <c r="M16" s="62">
        <v>2</v>
      </c>
      <c r="N16" s="64">
        <v>-0.5</v>
      </c>
      <c r="O16" s="65"/>
      <c r="P16" s="65"/>
      <c r="Q16" s="145"/>
      <c r="R16" s="43"/>
      <c r="S16" s="39"/>
      <c r="U16" s="43"/>
      <c r="V16" s="43"/>
      <c r="W16" s="10"/>
    </row>
    <row r="17" spans="1:24" ht="15" x14ac:dyDescent="0.25">
      <c r="A17" s="145"/>
      <c r="B17" s="14"/>
      <c r="C17" s="45"/>
      <c r="D17" s="62">
        <v>3</v>
      </c>
      <c r="E17" s="64">
        <f t="shared" si="4"/>
        <v>-0.35000000000000003</v>
      </c>
      <c r="F17" s="72">
        <v>-0.05</v>
      </c>
      <c r="G17" s="70">
        <f t="shared" si="5"/>
        <v>3.5</v>
      </c>
      <c r="H17" s="68">
        <f t="shared" si="3"/>
        <v>-0.46666666666666673</v>
      </c>
      <c r="I17" s="68"/>
      <c r="J17" s="68"/>
      <c r="K17" s="68"/>
      <c r="L17" s="145"/>
      <c r="M17" s="62">
        <v>3</v>
      </c>
      <c r="N17" s="64">
        <v>-0.75</v>
      </c>
      <c r="O17" s="65"/>
      <c r="P17" s="65"/>
      <c r="Q17" s="145"/>
      <c r="R17" s="43"/>
      <c r="S17" s="39"/>
      <c r="U17" s="43"/>
      <c r="V17" s="43"/>
      <c r="W17" s="10"/>
    </row>
    <row r="18" spans="1:24" ht="15" x14ac:dyDescent="0.25">
      <c r="A18" s="145"/>
      <c r="B18" s="14"/>
      <c r="C18" s="45"/>
      <c r="D18" s="62">
        <v>4</v>
      </c>
      <c r="E18" s="64">
        <f t="shared" si="4"/>
        <v>-0.45000000000000007</v>
      </c>
      <c r="F18" s="65"/>
      <c r="G18" s="70">
        <f t="shared" si="5"/>
        <v>4.5</v>
      </c>
      <c r="H18" s="68">
        <f t="shared" si="3"/>
        <v>-0.50000000000000011</v>
      </c>
      <c r="I18" s="68"/>
      <c r="J18" s="68"/>
      <c r="K18" s="68"/>
      <c r="L18" s="145"/>
      <c r="M18" s="62">
        <v>4</v>
      </c>
      <c r="N18" s="64">
        <v>-1</v>
      </c>
      <c r="O18" s="65"/>
      <c r="P18" s="65"/>
      <c r="Q18" s="145"/>
      <c r="R18" s="43"/>
      <c r="U18" s="43"/>
      <c r="V18" s="43"/>
    </row>
    <row r="19" spans="1:24" ht="15" x14ac:dyDescent="0.25">
      <c r="A19" s="145"/>
      <c r="B19" s="14"/>
      <c r="C19" s="45"/>
      <c r="D19" s="62">
        <v>5</v>
      </c>
      <c r="E19" s="64">
        <f t="shared" si="4"/>
        <v>-0.60000000000000009</v>
      </c>
      <c r="F19" s="72">
        <v>-0.05</v>
      </c>
      <c r="G19" s="70">
        <f t="shared" si="5"/>
        <v>6.0000000000000009</v>
      </c>
      <c r="H19" s="68">
        <f t="shared" si="3"/>
        <v>-0.50000000000000011</v>
      </c>
      <c r="I19" s="68"/>
      <c r="J19" s="68"/>
      <c r="K19" s="68"/>
      <c r="L19" s="145"/>
      <c r="M19" s="62">
        <v>5</v>
      </c>
      <c r="N19" s="64">
        <v>-1.25</v>
      </c>
      <c r="O19" s="65"/>
      <c r="P19" s="65"/>
      <c r="Q19" s="145"/>
      <c r="R19" s="43"/>
      <c r="U19" s="43"/>
      <c r="V19" s="43"/>
    </row>
    <row r="20" spans="1:24" ht="15" x14ac:dyDescent="0.25">
      <c r="A20" s="145"/>
      <c r="B20" s="14"/>
      <c r="C20" s="45"/>
      <c r="D20" s="62">
        <v>6</v>
      </c>
      <c r="E20" s="64">
        <f t="shared" si="4"/>
        <v>-0.70000000000000007</v>
      </c>
      <c r="F20" s="65"/>
      <c r="G20" s="70">
        <f t="shared" si="5"/>
        <v>7</v>
      </c>
      <c r="H20" s="68">
        <f t="shared" si="3"/>
        <v>-0.5185185185185186</v>
      </c>
      <c r="I20" s="68"/>
      <c r="J20" s="68"/>
      <c r="K20" s="68"/>
      <c r="L20" s="145"/>
      <c r="M20" s="62">
        <v>6</v>
      </c>
      <c r="N20" s="64">
        <v>-1.5</v>
      </c>
      <c r="O20" s="65"/>
      <c r="P20" s="65"/>
      <c r="Q20" s="145"/>
      <c r="R20" s="43"/>
      <c r="S20" s="39"/>
      <c r="U20" s="43"/>
      <c r="V20" s="43"/>
    </row>
    <row r="21" spans="1:24" ht="15" x14ac:dyDescent="0.25">
      <c r="A21" s="145"/>
      <c r="B21" s="14"/>
      <c r="C21" s="45"/>
      <c r="D21" s="62">
        <v>7</v>
      </c>
      <c r="E21" s="64">
        <f t="shared" si="4"/>
        <v>-1</v>
      </c>
      <c r="F21" s="72">
        <v>-0.2</v>
      </c>
      <c r="G21" s="70">
        <f t="shared" si="5"/>
        <v>10</v>
      </c>
      <c r="H21" s="68">
        <f t="shared" si="3"/>
        <v>-0.55555555555555558</v>
      </c>
      <c r="I21" s="68"/>
      <c r="J21" s="68"/>
      <c r="K21" s="68"/>
      <c r="L21" s="145"/>
      <c r="M21" s="62">
        <v>7</v>
      </c>
      <c r="N21" s="64">
        <v>-1.75</v>
      </c>
      <c r="O21" s="65"/>
      <c r="P21" s="65"/>
      <c r="Q21" s="145"/>
      <c r="R21" s="43"/>
      <c r="S21" s="39"/>
      <c r="U21" s="43"/>
      <c r="V21" s="43"/>
    </row>
    <row r="22" spans="1:24" ht="15" x14ac:dyDescent="0.25">
      <c r="A22" s="145"/>
      <c r="B22" s="14"/>
      <c r="C22" s="45"/>
      <c r="D22" s="62">
        <v>8</v>
      </c>
      <c r="E22" s="64">
        <f t="shared" si="4"/>
        <v>-1.4000000000000001</v>
      </c>
      <c r="F22" s="72">
        <v>-0.3</v>
      </c>
      <c r="G22" s="70">
        <f t="shared" si="5"/>
        <v>14</v>
      </c>
      <c r="H22" s="68">
        <f t="shared" si="3"/>
        <v>-0.58333333333333326</v>
      </c>
      <c r="I22" s="68"/>
      <c r="J22" s="68"/>
      <c r="K22" s="68"/>
      <c r="L22" s="145"/>
      <c r="M22" s="62">
        <v>8</v>
      </c>
      <c r="N22" s="64">
        <v>-2</v>
      </c>
      <c r="O22" s="65"/>
      <c r="P22" s="65"/>
      <c r="Q22" s="145"/>
      <c r="R22" s="43"/>
      <c r="S22" s="39"/>
      <c r="U22" s="43"/>
      <c r="V22" s="43"/>
    </row>
    <row r="23" spans="1:24" ht="15.75" customHeight="1" x14ac:dyDescent="0.3">
      <c r="A23" s="145"/>
      <c r="B23" s="148"/>
      <c r="C23" s="145"/>
      <c r="D23" s="149"/>
      <c r="E23" s="145"/>
      <c r="F23" s="145"/>
      <c r="G23" s="145"/>
      <c r="H23" s="56"/>
      <c r="I23" s="56"/>
      <c r="J23" s="56"/>
      <c r="K23" s="56"/>
      <c r="L23" s="145"/>
      <c r="M23" s="149"/>
      <c r="N23" s="145"/>
      <c r="O23" s="145"/>
      <c r="P23" s="145"/>
      <c r="Q23" s="145"/>
      <c r="R23" s="17"/>
      <c r="S23" s="17"/>
      <c r="T23" s="17"/>
      <c r="U23" s="17"/>
      <c r="V23" s="17"/>
      <c r="W23" s="17"/>
      <c r="X23" s="17"/>
    </row>
    <row r="24" spans="1:24" x14ac:dyDescent="0.25">
      <c r="A24" s="145"/>
      <c r="B24" s="147" t="s">
        <v>177</v>
      </c>
      <c r="C24" s="145"/>
      <c r="D24" s="146" t="s">
        <v>178</v>
      </c>
      <c r="E24" s="145"/>
      <c r="F24" s="145"/>
      <c r="G24" s="145"/>
      <c r="H24" s="74"/>
      <c r="I24" s="74"/>
      <c r="J24" s="74"/>
      <c r="K24" s="74"/>
      <c r="L24" s="145"/>
      <c r="M24" s="146" t="s">
        <v>179</v>
      </c>
      <c r="N24" s="145"/>
      <c r="O24" s="145"/>
      <c r="P24" s="145"/>
      <c r="Q24" s="145"/>
      <c r="R24" s="17"/>
      <c r="S24" s="17"/>
      <c r="T24" s="17"/>
      <c r="U24" s="17"/>
      <c r="V24" s="144"/>
      <c r="W24" s="145"/>
      <c r="X24" s="145"/>
    </row>
    <row r="25" spans="1:24" ht="15" x14ac:dyDescent="0.25">
      <c r="A25" s="145"/>
      <c r="B25" s="14" t="s">
        <v>180</v>
      </c>
      <c r="C25" s="75">
        <v>1.5</v>
      </c>
      <c r="D25" s="76" t="s">
        <v>181</v>
      </c>
      <c r="E25" s="76" t="s">
        <v>184</v>
      </c>
      <c r="F25" s="76" t="s">
        <v>185</v>
      </c>
      <c r="G25" s="76" t="s">
        <v>186</v>
      </c>
      <c r="H25" s="76" t="s">
        <v>187</v>
      </c>
      <c r="I25" s="76" t="s">
        <v>188</v>
      </c>
      <c r="J25" s="76" t="s">
        <v>189</v>
      </c>
      <c r="K25" s="76" t="s">
        <v>190</v>
      </c>
      <c r="L25" s="145"/>
      <c r="M25" s="76" t="s">
        <v>191</v>
      </c>
      <c r="N25" s="76" t="s">
        <v>192</v>
      </c>
      <c r="O25" s="76" t="s">
        <v>193</v>
      </c>
      <c r="P25" s="76" t="s">
        <v>194</v>
      </c>
      <c r="Q25" s="145"/>
      <c r="R25" s="27"/>
      <c r="S25" s="27"/>
      <c r="T25" s="27"/>
      <c r="U25" s="27"/>
      <c r="V25" s="27"/>
      <c r="W25" s="27"/>
      <c r="X25" s="27"/>
    </row>
    <row r="26" spans="1:24" ht="15" x14ac:dyDescent="0.25">
      <c r="A26" s="145"/>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145"/>
      <c r="M26" s="77">
        <v>1</v>
      </c>
      <c r="N26" s="87">
        <v>0.05</v>
      </c>
      <c r="O26" s="81">
        <v>0.2</v>
      </c>
      <c r="P26" s="81">
        <v>0.2</v>
      </c>
      <c r="Q26" s="145"/>
      <c r="R26" s="43"/>
      <c r="U26" s="43"/>
      <c r="V26" s="43"/>
      <c r="W26" s="10"/>
      <c r="X26" s="10"/>
    </row>
    <row r="27" spans="1:24" ht="15" x14ac:dyDescent="0.25">
      <c r="A27" s="145"/>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145"/>
      <c r="M27" s="77">
        <v>2</v>
      </c>
      <c r="N27" s="87">
        <v>0.1</v>
      </c>
      <c r="O27" s="81">
        <v>0.4</v>
      </c>
      <c r="P27" s="81">
        <v>0.4</v>
      </c>
      <c r="Q27" s="145"/>
      <c r="R27" s="43"/>
      <c r="U27" s="43"/>
      <c r="V27" s="43"/>
      <c r="W27" s="10"/>
      <c r="X27" s="10"/>
    </row>
    <row r="28" spans="1:24" ht="15" x14ac:dyDescent="0.25">
      <c r="A28" s="145"/>
      <c r="B28" s="14"/>
      <c r="C28" s="45"/>
      <c r="D28" s="77">
        <v>3</v>
      </c>
      <c r="E28" s="79">
        <f t="shared" si="9"/>
        <v>0.08</v>
      </c>
      <c r="F28" s="81">
        <f t="shared" si="6"/>
        <v>0.32</v>
      </c>
      <c r="G28" s="81">
        <f t="shared" si="7"/>
        <v>0.32</v>
      </c>
      <c r="H28" s="90">
        <v>0.02</v>
      </c>
      <c r="I28" s="85">
        <f t="shared" si="8"/>
        <v>-0.2</v>
      </c>
      <c r="J28" s="81">
        <f t="shared" si="10"/>
        <v>2.5</v>
      </c>
      <c r="K28" s="83">
        <f t="shared" si="11"/>
        <v>4</v>
      </c>
      <c r="L28" s="145"/>
      <c r="M28" s="77">
        <v>3</v>
      </c>
      <c r="N28" s="87">
        <v>0.15</v>
      </c>
      <c r="O28" s="81">
        <v>0.6</v>
      </c>
      <c r="P28" s="81">
        <v>0.6</v>
      </c>
      <c r="Q28" s="145"/>
      <c r="R28" s="43"/>
      <c r="U28" s="43"/>
      <c r="V28" s="43"/>
      <c r="W28" s="10"/>
      <c r="X28" s="10"/>
    </row>
    <row r="29" spans="1:24" ht="15" x14ac:dyDescent="0.25">
      <c r="A29" s="145"/>
      <c r="B29" s="14"/>
      <c r="C29" s="45"/>
      <c r="D29" s="77">
        <v>4</v>
      </c>
      <c r="E29" s="79">
        <f t="shared" si="9"/>
        <v>0.1</v>
      </c>
      <c r="F29" s="81">
        <f t="shared" si="6"/>
        <v>0.4</v>
      </c>
      <c r="G29" s="81">
        <f t="shared" si="7"/>
        <v>0.4</v>
      </c>
      <c r="H29" s="83"/>
      <c r="I29" s="85">
        <f t="shared" si="8"/>
        <v>-0.30000000000000004</v>
      </c>
      <c r="J29" s="81">
        <f t="shared" si="10"/>
        <v>3</v>
      </c>
      <c r="K29" s="83">
        <f t="shared" si="11"/>
        <v>5</v>
      </c>
      <c r="L29" s="145"/>
      <c r="M29" s="77">
        <v>4</v>
      </c>
      <c r="N29" s="87">
        <v>0.2</v>
      </c>
      <c r="O29" s="81">
        <v>0.8</v>
      </c>
      <c r="P29" s="81">
        <v>0.8</v>
      </c>
      <c r="Q29" s="145"/>
      <c r="R29" s="43"/>
      <c r="U29" s="43"/>
      <c r="V29" s="43"/>
    </row>
    <row r="30" spans="1:24" ht="15" x14ac:dyDescent="0.25">
      <c r="A30" s="145"/>
      <c r="B30" s="14"/>
      <c r="C30" s="45"/>
      <c r="D30" s="77">
        <v>5</v>
      </c>
      <c r="E30" s="79">
        <f t="shared" si="9"/>
        <v>0.16</v>
      </c>
      <c r="F30" s="81">
        <f t="shared" si="6"/>
        <v>0.64</v>
      </c>
      <c r="G30" s="81">
        <f t="shared" si="7"/>
        <v>0.64</v>
      </c>
      <c r="H30" s="90">
        <v>0.04</v>
      </c>
      <c r="I30" s="85">
        <f t="shared" si="8"/>
        <v>-0.56000000000000005</v>
      </c>
      <c r="J30" s="81">
        <f t="shared" si="10"/>
        <v>3.5</v>
      </c>
      <c r="K30" s="83">
        <f t="shared" si="11"/>
        <v>8</v>
      </c>
      <c r="L30" s="145"/>
      <c r="M30" s="77">
        <v>5</v>
      </c>
      <c r="N30" s="87">
        <v>0.25</v>
      </c>
      <c r="O30" s="81">
        <v>1</v>
      </c>
      <c r="P30" s="81">
        <v>1</v>
      </c>
      <c r="Q30" s="145"/>
      <c r="R30" s="43"/>
      <c r="U30" s="43"/>
      <c r="V30" s="43"/>
    </row>
    <row r="31" spans="1:24" ht="15" x14ac:dyDescent="0.25">
      <c r="A31" s="145"/>
      <c r="B31" s="14"/>
      <c r="C31" s="45"/>
      <c r="D31" s="77">
        <v>6</v>
      </c>
      <c r="E31" s="79">
        <f t="shared" si="9"/>
        <v>0.18</v>
      </c>
      <c r="F31" s="81">
        <f t="shared" si="6"/>
        <v>0.72</v>
      </c>
      <c r="G31" s="81">
        <f t="shared" si="7"/>
        <v>0.72</v>
      </c>
      <c r="H31" s="83"/>
      <c r="I31" s="85">
        <f t="shared" si="8"/>
        <v>-0.72</v>
      </c>
      <c r="J31" s="81">
        <f t="shared" si="10"/>
        <v>4</v>
      </c>
      <c r="K31" s="83">
        <f t="shared" si="11"/>
        <v>9</v>
      </c>
      <c r="L31" s="145"/>
      <c r="M31" s="77">
        <v>6</v>
      </c>
      <c r="N31" s="87">
        <v>0.3</v>
      </c>
      <c r="O31" s="81">
        <v>1.2</v>
      </c>
      <c r="P31" s="81">
        <v>1.2</v>
      </c>
      <c r="Q31" s="145"/>
      <c r="R31" s="43"/>
      <c r="U31" s="43"/>
      <c r="V31" s="43"/>
    </row>
    <row r="32" spans="1:24" ht="15" x14ac:dyDescent="0.25">
      <c r="A32" s="145"/>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145"/>
      <c r="M32" s="77">
        <v>7</v>
      </c>
      <c r="N32" s="87">
        <v>0.4</v>
      </c>
      <c r="O32" s="81">
        <v>1.6</v>
      </c>
      <c r="P32" s="81">
        <v>1.6</v>
      </c>
      <c r="Q32" s="145"/>
      <c r="R32" s="43"/>
      <c r="U32" s="43"/>
      <c r="V32" s="43"/>
    </row>
    <row r="33" spans="1:22" ht="15" x14ac:dyDescent="0.25">
      <c r="A33" s="145"/>
      <c r="B33" s="14"/>
      <c r="C33" s="45"/>
      <c r="D33" s="77">
        <v>8</v>
      </c>
      <c r="E33" s="79">
        <f t="shared" si="9"/>
        <v>0.4</v>
      </c>
      <c r="F33" s="81">
        <f t="shared" si="6"/>
        <v>1.6</v>
      </c>
      <c r="G33" s="81">
        <f t="shared" si="7"/>
        <v>1.6</v>
      </c>
      <c r="H33" s="90">
        <v>0.1</v>
      </c>
      <c r="I33" s="85">
        <f t="shared" si="8"/>
        <v>-2</v>
      </c>
      <c r="J33" s="81">
        <f t="shared" si="10"/>
        <v>5</v>
      </c>
      <c r="K33" s="83">
        <f t="shared" si="11"/>
        <v>20</v>
      </c>
      <c r="L33" s="145"/>
      <c r="M33" s="77">
        <v>8</v>
      </c>
      <c r="N33" s="87">
        <v>0.5</v>
      </c>
      <c r="O33" s="81">
        <v>2</v>
      </c>
      <c r="P33" s="81">
        <v>2</v>
      </c>
      <c r="Q33" s="145"/>
      <c r="R33" s="43"/>
      <c r="U33" s="43"/>
      <c r="V33" s="43"/>
    </row>
    <row r="34" spans="1:22" ht="15.75" customHeight="1" x14ac:dyDescent="0.3">
      <c r="A34" s="145"/>
      <c r="B34" s="148"/>
      <c r="C34" s="145"/>
      <c r="D34" s="149"/>
      <c r="E34" s="145"/>
      <c r="F34" s="145"/>
      <c r="G34" s="145"/>
      <c r="H34" s="56"/>
      <c r="I34" s="56"/>
      <c r="J34" s="56"/>
      <c r="K34" s="56"/>
      <c r="L34" s="145"/>
      <c r="M34" s="149"/>
      <c r="N34" s="145"/>
      <c r="O34" s="145"/>
      <c r="P34" s="145"/>
      <c r="Q34" s="145"/>
    </row>
    <row r="35" spans="1:22" x14ac:dyDescent="0.25">
      <c r="A35" s="145"/>
      <c r="B35" s="147"/>
      <c r="C35" s="145"/>
      <c r="D35" s="155" t="s">
        <v>238</v>
      </c>
      <c r="E35" s="145"/>
      <c r="F35" s="145"/>
      <c r="G35" s="145"/>
      <c r="H35" s="96"/>
      <c r="I35" s="96"/>
      <c r="J35" s="96"/>
      <c r="K35" s="96"/>
      <c r="L35" s="145"/>
      <c r="M35" s="155" t="s">
        <v>239</v>
      </c>
      <c r="N35" s="145"/>
      <c r="O35" s="145"/>
      <c r="P35" s="145"/>
      <c r="Q35" s="145"/>
    </row>
    <row r="36" spans="1:22" ht="15" x14ac:dyDescent="0.25">
      <c r="A36" s="145"/>
      <c r="B36" s="14"/>
      <c r="C36" s="45"/>
      <c r="D36" s="97" t="s">
        <v>240</v>
      </c>
      <c r="E36" s="97" t="s">
        <v>241</v>
      </c>
      <c r="F36" s="97" t="s">
        <v>242</v>
      </c>
      <c r="G36" s="97" t="s">
        <v>243</v>
      </c>
      <c r="H36" s="97"/>
      <c r="I36" s="97"/>
      <c r="J36" s="97"/>
      <c r="K36" s="97"/>
      <c r="L36" s="145"/>
      <c r="M36" s="97" t="s">
        <v>244</v>
      </c>
      <c r="N36" s="97" t="s">
        <v>245</v>
      </c>
      <c r="O36" s="97"/>
      <c r="P36" s="97"/>
      <c r="Q36" s="145"/>
    </row>
    <row r="37" spans="1:22" ht="15" x14ac:dyDescent="0.25">
      <c r="A37" s="145"/>
      <c r="B37" s="14"/>
      <c r="C37" s="45"/>
      <c r="D37" s="99">
        <v>1</v>
      </c>
      <c r="E37" s="100">
        <v>0.2</v>
      </c>
      <c r="F37" s="53"/>
      <c r="G37" s="53">
        <f t="shared" ref="G37:G44" si="12">E37/E$37</f>
        <v>1</v>
      </c>
      <c r="H37" s="53"/>
      <c r="I37" s="53"/>
      <c r="J37" s="53"/>
      <c r="K37" s="53"/>
      <c r="L37" s="145"/>
      <c r="M37" s="99">
        <v>1</v>
      </c>
      <c r="N37" s="100">
        <v>0.2</v>
      </c>
      <c r="O37" s="53"/>
      <c r="P37" s="53"/>
      <c r="Q37" s="145"/>
    </row>
    <row r="38" spans="1:22" ht="15" x14ac:dyDescent="0.25">
      <c r="A38" s="145"/>
      <c r="B38" s="14"/>
      <c r="C38" s="45"/>
      <c r="D38" s="99">
        <v>2</v>
      </c>
      <c r="E38" s="100">
        <f t="shared" ref="E38:E44" si="13">E37+0.1+F38</f>
        <v>0.30000000000000004</v>
      </c>
      <c r="F38" s="53"/>
      <c r="G38" s="53">
        <f t="shared" si="12"/>
        <v>1.5000000000000002</v>
      </c>
      <c r="H38" s="53"/>
      <c r="I38" s="53"/>
      <c r="J38" s="53"/>
      <c r="K38" s="53"/>
      <c r="L38" s="145"/>
      <c r="M38" s="99">
        <v>2</v>
      </c>
      <c r="N38" s="100">
        <v>0.4</v>
      </c>
      <c r="O38" s="53"/>
      <c r="P38" s="53"/>
      <c r="Q38" s="145"/>
    </row>
    <row r="39" spans="1:22" ht="15" x14ac:dyDescent="0.25">
      <c r="A39" s="145"/>
      <c r="B39" s="14"/>
      <c r="C39" s="45"/>
      <c r="D39" s="99">
        <v>3</v>
      </c>
      <c r="E39" s="100">
        <f t="shared" si="13"/>
        <v>0.5</v>
      </c>
      <c r="F39" s="101">
        <v>0.1</v>
      </c>
      <c r="G39" s="53">
        <f t="shared" si="12"/>
        <v>2.5</v>
      </c>
      <c r="H39" s="53"/>
      <c r="I39" s="53"/>
      <c r="J39" s="53"/>
      <c r="K39" s="53"/>
      <c r="L39" s="145"/>
      <c r="M39" s="99">
        <v>3</v>
      </c>
      <c r="N39" s="100">
        <v>0.6</v>
      </c>
      <c r="O39" s="53"/>
      <c r="P39" s="53"/>
      <c r="Q39" s="145"/>
    </row>
    <row r="40" spans="1:22" ht="15" x14ac:dyDescent="0.25">
      <c r="A40" s="145"/>
      <c r="B40" s="14"/>
      <c r="C40" s="45"/>
      <c r="D40" s="99">
        <v>4</v>
      </c>
      <c r="E40" s="100">
        <f t="shared" si="13"/>
        <v>0.6</v>
      </c>
      <c r="F40" s="53"/>
      <c r="G40" s="53">
        <f t="shared" si="12"/>
        <v>2.9999999999999996</v>
      </c>
      <c r="H40" s="53"/>
      <c r="I40" s="53"/>
      <c r="J40" s="53"/>
      <c r="K40" s="53"/>
      <c r="L40" s="145"/>
      <c r="M40" s="99">
        <v>4</v>
      </c>
      <c r="N40" s="100">
        <v>0.8</v>
      </c>
      <c r="O40" s="53"/>
      <c r="P40" s="53"/>
      <c r="Q40" s="145"/>
    </row>
    <row r="41" spans="1:22" ht="15" x14ac:dyDescent="0.25">
      <c r="A41" s="145"/>
      <c r="B41" s="14"/>
      <c r="C41" s="45"/>
      <c r="D41" s="99">
        <v>5</v>
      </c>
      <c r="E41" s="100">
        <f t="shared" si="13"/>
        <v>0.79999999999999993</v>
      </c>
      <c r="F41" s="101">
        <v>0.1</v>
      </c>
      <c r="G41" s="53">
        <f t="shared" si="12"/>
        <v>3.9999999999999996</v>
      </c>
      <c r="H41" s="53"/>
      <c r="I41" s="53"/>
      <c r="J41" s="53"/>
      <c r="K41" s="53"/>
      <c r="L41" s="145"/>
      <c r="M41" s="99">
        <v>5</v>
      </c>
      <c r="N41" s="100">
        <v>1</v>
      </c>
      <c r="O41" s="53"/>
      <c r="P41" s="53"/>
      <c r="Q41" s="145"/>
    </row>
    <row r="42" spans="1:22" ht="15" x14ac:dyDescent="0.25">
      <c r="A42" s="145"/>
      <c r="B42" s="14"/>
      <c r="C42" s="45"/>
      <c r="D42" s="99">
        <v>6</v>
      </c>
      <c r="E42" s="100">
        <f t="shared" si="13"/>
        <v>0.89999999999999991</v>
      </c>
      <c r="F42" s="53"/>
      <c r="G42" s="53">
        <f t="shared" si="12"/>
        <v>4.4999999999999991</v>
      </c>
      <c r="H42" s="53"/>
      <c r="I42" s="53"/>
      <c r="J42" s="53"/>
      <c r="K42" s="53"/>
      <c r="L42" s="145"/>
      <c r="M42" s="99">
        <v>6</v>
      </c>
      <c r="N42" s="100">
        <v>1.2</v>
      </c>
      <c r="O42" s="53"/>
      <c r="P42" s="53"/>
      <c r="Q42" s="145"/>
    </row>
    <row r="43" spans="1:22" ht="15" x14ac:dyDescent="0.25">
      <c r="A43" s="145"/>
      <c r="B43" s="14"/>
      <c r="C43" s="45"/>
      <c r="D43" s="99">
        <v>7</v>
      </c>
      <c r="E43" s="100">
        <f t="shared" si="13"/>
        <v>1.2</v>
      </c>
      <c r="F43" s="101">
        <v>0.2</v>
      </c>
      <c r="G43" s="53">
        <f t="shared" si="12"/>
        <v>5.9999999999999991</v>
      </c>
      <c r="H43" s="53"/>
      <c r="I43" s="53"/>
      <c r="J43" s="53"/>
      <c r="K43" s="53"/>
      <c r="L43" s="145"/>
      <c r="M43" s="99">
        <v>7</v>
      </c>
      <c r="N43" s="100">
        <v>1.4</v>
      </c>
      <c r="O43" s="53"/>
      <c r="P43" s="53"/>
      <c r="Q43" s="145"/>
    </row>
    <row r="44" spans="1:22" ht="15" x14ac:dyDescent="0.25">
      <c r="A44" s="145"/>
      <c r="B44" s="14"/>
      <c r="C44" s="45"/>
      <c r="D44" s="99">
        <v>8</v>
      </c>
      <c r="E44" s="100">
        <f t="shared" si="13"/>
        <v>1.6</v>
      </c>
      <c r="F44" s="101">
        <v>0.3</v>
      </c>
      <c r="G44" s="53">
        <f t="shared" si="12"/>
        <v>8</v>
      </c>
      <c r="H44" s="53"/>
      <c r="I44" s="53"/>
      <c r="J44" s="53"/>
      <c r="K44" s="53"/>
      <c r="L44" s="145"/>
      <c r="M44" s="99">
        <v>8</v>
      </c>
      <c r="N44" s="100">
        <v>1.6</v>
      </c>
      <c r="O44" s="53"/>
      <c r="P44" s="53"/>
      <c r="Q44" s="145"/>
    </row>
    <row r="45" spans="1:22" ht="18.75" x14ac:dyDescent="0.3">
      <c r="A45" s="145"/>
      <c r="B45" s="148"/>
      <c r="C45" s="145"/>
      <c r="D45" s="149"/>
      <c r="E45" s="145"/>
      <c r="F45" s="145"/>
      <c r="G45" s="145"/>
      <c r="H45" s="56"/>
      <c r="I45" s="56"/>
      <c r="J45" s="56"/>
      <c r="K45" s="56"/>
      <c r="L45" s="145"/>
      <c r="M45" s="149"/>
      <c r="N45" s="145"/>
      <c r="O45" s="145"/>
      <c r="P45" s="145"/>
      <c r="Q45" s="145"/>
    </row>
    <row r="46" spans="1:22" x14ac:dyDescent="0.25">
      <c r="A46" s="145"/>
      <c r="B46" s="147"/>
      <c r="C46" s="145"/>
      <c r="D46" s="157" t="s">
        <v>258</v>
      </c>
      <c r="E46" s="145"/>
      <c r="F46" s="145"/>
      <c r="G46" s="145"/>
      <c r="H46" s="106"/>
      <c r="I46" s="106"/>
      <c r="J46" s="106"/>
      <c r="K46" s="106"/>
      <c r="L46" s="145"/>
      <c r="M46" s="157" t="s">
        <v>262</v>
      </c>
      <c r="N46" s="145"/>
      <c r="O46" s="145"/>
      <c r="P46" s="145"/>
      <c r="Q46" s="145"/>
    </row>
    <row r="47" spans="1:22" ht="15" x14ac:dyDescent="0.25">
      <c r="A47" s="145"/>
      <c r="B47" s="14"/>
      <c r="C47" s="45"/>
      <c r="D47" s="108" t="s">
        <v>263</v>
      </c>
      <c r="E47" s="108" t="s">
        <v>271</v>
      </c>
      <c r="F47" s="108" t="s">
        <v>272</v>
      </c>
      <c r="G47" s="108"/>
      <c r="H47" s="108"/>
      <c r="I47" s="108"/>
      <c r="J47" s="108"/>
      <c r="K47" s="108"/>
      <c r="L47" s="145"/>
      <c r="M47" s="108" t="s">
        <v>273</v>
      </c>
      <c r="N47" s="108" t="s">
        <v>274</v>
      </c>
      <c r="O47" s="108"/>
      <c r="P47" s="108"/>
      <c r="Q47" s="145"/>
    </row>
    <row r="48" spans="1:22" ht="15" x14ac:dyDescent="0.25">
      <c r="A48" s="145"/>
      <c r="B48" s="14"/>
      <c r="C48" s="45"/>
      <c r="D48" s="110">
        <v>1</v>
      </c>
      <c r="E48" s="111">
        <v>-0.2</v>
      </c>
      <c r="F48" s="113"/>
      <c r="G48" s="113"/>
      <c r="H48" s="113"/>
      <c r="I48" s="113"/>
      <c r="J48" s="113"/>
      <c r="K48" s="113"/>
      <c r="L48" s="145"/>
      <c r="M48" s="110">
        <v>1</v>
      </c>
      <c r="N48" s="111">
        <v>-0.2</v>
      </c>
      <c r="O48" s="113"/>
      <c r="P48" s="113"/>
      <c r="Q48" s="145"/>
    </row>
    <row r="49" spans="1:17" ht="15" x14ac:dyDescent="0.25">
      <c r="A49" s="145"/>
      <c r="B49" s="14"/>
      <c r="C49" s="45"/>
      <c r="D49" s="110">
        <v>2</v>
      </c>
      <c r="E49" s="111">
        <f t="shared" ref="E49:E55" si="14">E48-0.1+F49</f>
        <v>-0.30000000000000004</v>
      </c>
      <c r="F49" s="113"/>
      <c r="G49" s="113"/>
      <c r="H49" s="113"/>
      <c r="I49" s="113"/>
      <c r="J49" s="113"/>
      <c r="K49" s="113"/>
      <c r="L49" s="145"/>
      <c r="M49" s="110">
        <v>2</v>
      </c>
      <c r="N49" s="111">
        <v>-0.4</v>
      </c>
      <c r="O49" s="113"/>
      <c r="P49" s="113"/>
      <c r="Q49" s="145"/>
    </row>
    <row r="50" spans="1:17" ht="15" x14ac:dyDescent="0.25">
      <c r="A50" s="145"/>
      <c r="B50" s="14"/>
      <c r="C50" s="45"/>
      <c r="D50" s="110">
        <v>3</v>
      </c>
      <c r="E50" s="111">
        <f t="shared" si="14"/>
        <v>-0.5</v>
      </c>
      <c r="F50" s="114">
        <v>-0.1</v>
      </c>
      <c r="G50" s="113"/>
      <c r="H50" s="113"/>
      <c r="I50" s="113"/>
      <c r="J50" s="113"/>
      <c r="K50" s="113"/>
      <c r="L50" s="145"/>
      <c r="M50" s="110">
        <v>3</v>
      </c>
      <c r="N50" s="111">
        <v>-0.6</v>
      </c>
      <c r="O50" s="113"/>
      <c r="P50" s="113"/>
      <c r="Q50" s="145"/>
    </row>
    <row r="51" spans="1:17" ht="15" x14ac:dyDescent="0.25">
      <c r="A51" s="145"/>
      <c r="B51" s="14"/>
      <c r="C51" s="45"/>
      <c r="D51" s="110">
        <v>4</v>
      </c>
      <c r="E51" s="111">
        <f t="shared" si="14"/>
        <v>-0.6</v>
      </c>
      <c r="F51" s="113"/>
      <c r="G51" s="113"/>
      <c r="H51" s="113"/>
      <c r="I51" s="113"/>
      <c r="J51" s="113"/>
      <c r="K51" s="113"/>
      <c r="L51" s="145"/>
      <c r="M51" s="110">
        <v>4</v>
      </c>
      <c r="N51" s="111">
        <v>-0.8</v>
      </c>
      <c r="O51" s="113"/>
      <c r="P51" s="113"/>
      <c r="Q51" s="145"/>
    </row>
    <row r="52" spans="1:17" ht="15" x14ac:dyDescent="0.25">
      <c r="A52" s="145"/>
      <c r="B52" s="14"/>
      <c r="C52" s="45"/>
      <c r="D52" s="110">
        <v>5</v>
      </c>
      <c r="E52" s="111">
        <f t="shared" si="14"/>
        <v>-0.79999999999999993</v>
      </c>
      <c r="F52" s="114">
        <v>-0.1</v>
      </c>
      <c r="G52" s="113"/>
      <c r="H52" s="113"/>
      <c r="I52" s="113"/>
      <c r="J52" s="113"/>
      <c r="K52" s="113"/>
      <c r="L52" s="145"/>
      <c r="M52" s="110">
        <v>5</v>
      </c>
      <c r="N52" s="111">
        <v>-1</v>
      </c>
      <c r="O52" s="113"/>
      <c r="P52" s="113"/>
      <c r="Q52" s="145"/>
    </row>
    <row r="53" spans="1:17" ht="15" x14ac:dyDescent="0.25">
      <c r="A53" s="145"/>
      <c r="B53" s="14"/>
      <c r="C53" s="45"/>
      <c r="D53" s="110">
        <v>6</v>
      </c>
      <c r="E53" s="111">
        <f t="shared" si="14"/>
        <v>-0.89999999999999991</v>
      </c>
      <c r="F53" s="113"/>
      <c r="G53" s="113"/>
      <c r="H53" s="113"/>
      <c r="I53" s="113"/>
      <c r="J53" s="113"/>
      <c r="K53" s="113"/>
      <c r="L53" s="145"/>
      <c r="M53" s="110">
        <v>6</v>
      </c>
      <c r="N53" s="111">
        <v>-1.2</v>
      </c>
      <c r="O53" s="113"/>
      <c r="P53" s="113"/>
      <c r="Q53" s="145"/>
    </row>
    <row r="54" spans="1:17" ht="15" x14ac:dyDescent="0.25">
      <c r="A54" s="145"/>
      <c r="B54" s="14"/>
      <c r="C54" s="45"/>
      <c r="D54" s="110">
        <v>7</v>
      </c>
      <c r="E54" s="111">
        <f t="shared" si="14"/>
        <v>-1.2</v>
      </c>
      <c r="F54" s="114">
        <v>-0.2</v>
      </c>
      <c r="G54" s="113"/>
      <c r="H54" s="113"/>
      <c r="I54" s="113"/>
      <c r="J54" s="113"/>
      <c r="K54" s="113"/>
      <c r="L54" s="145"/>
      <c r="M54" s="110">
        <v>7</v>
      </c>
      <c r="N54" s="111">
        <v>-1.4</v>
      </c>
      <c r="O54" s="113"/>
      <c r="P54" s="113"/>
      <c r="Q54" s="145"/>
    </row>
    <row r="55" spans="1:17" ht="15" x14ac:dyDescent="0.25">
      <c r="A55" s="145"/>
      <c r="B55" s="14"/>
      <c r="C55" s="45"/>
      <c r="D55" s="110">
        <v>8</v>
      </c>
      <c r="E55" s="111">
        <f t="shared" si="14"/>
        <v>-1.6</v>
      </c>
      <c r="F55" s="114">
        <v>-0.3</v>
      </c>
      <c r="G55" s="113"/>
      <c r="H55" s="113"/>
      <c r="I55" s="113"/>
      <c r="J55" s="113"/>
      <c r="K55" s="113"/>
      <c r="L55" s="145"/>
      <c r="M55" s="110">
        <v>8</v>
      </c>
      <c r="N55" s="111">
        <v>-1.6</v>
      </c>
      <c r="O55" s="113"/>
      <c r="P55" s="113"/>
      <c r="Q55" s="145"/>
    </row>
    <row r="56" spans="1:17" ht="18.75" x14ac:dyDescent="0.3">
      <c r="A56" s="145"/>
      <c r="B56" s="1"/>
      <c r="C56" s="1"/>
      <c r="D56" s="156"/>
      <c r="E56" s="145"/>
      <c r="F56" s="145"/>
      <c r="G56" s="145"/>
      <c r="H56" s="145"/>
      <c r="I56" s="145"/>
      <c r="J56" s="145"/>
      <c r="K56" s="145"/>
      <c r="L56" s="145"/>
      <c r="M56" s="145"/>
      <c r="N56" s="145"/>
      <c r="O56" s="145"/>
      <c r="P56" s="145"/>
      <c r="Q56" s="145"/>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P7" sqref="P7"/>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152" t="s">
        <v>4</v>
      </c>
      <c r="C1" s="145"/>
      <c r="D1" s="145"/>
      <c r="E1" s="145"/>
      <c r="F1" s="145"/>
      <c r="G1" s="145"/>
      <c r="H1" s="145"/>
      <c r="I1" s="145"/>
      <c r="J1" s="145"/>
      <c r="K1" s="145"/>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162" t="s">
        <v>117</v>
      </c>
      <c r="B9" s="145"/>
      <c r="C9" s="145"/>
      <c r="M9" s="140" t="s">
        <v>293</v>
      </c>
      <c r="N9" s="140" t="s">
        <v>293</v>
      </c>
      <c r="O9" s="140"/>
    </row>
    <row r="10" spans="1:16" ht="15.75" customHeight="1" x14ac:dyDescent="0.2">
      <c r="A10" s="161" t="s">
        <v>118</v>
      </c>
      <c r="B10" s="145"/>
      <c r="C10" s="50">
        <f>C4*14/5100</f>
        <v>1.6016000000000001</v>
      </c>
      <c r="D10" s="50"/>
      <c r="E10">
        <f>C8/C4</f>
        <v>24.305643058125018</v>
      </c>
    </row>
    <row r="11" spans="1:16" ht="15.75" customHeight="1" x14ac:dyDescent="0.2">
      <c r="A11" s="161" t="s">
        <v>121</v>
      </c>
      <c r="B11" s="145"/>
      <c r="C11" s="51">
        <v>1</v>
      </c>
      <c r="D11" s="51"/>
    </row>
    <row r="12" spans="1:16" ht="15.75" customHeight="1" x14ac:dyDescent="0.2">
      <c r="A12" s="161" t="s">
        <v>124</v>
      </c>
      <c r="B12" s="145"/>
      <c r="C12" s="121">
        <v>1.55</v>
      </c>
      <c r="D12" s="101"/>
      <c r="I12" s="10"/>
      <c r="J12">
        <f>8*0.65</f>
        <v>5.2</v>
      </c>
    </row>
    <row r="13" spans="1:16" ht="15.75" customHeight="1" x14ac:dyDescent="0.2">
      <c r="A13" s="161" t="s">
        <v>125</v>
      </c>
      <c r="B13" s="145"/>
      <c r="C13" s="53">
        <v>0.8</v>
      </c>
      <c r="D13" s="53"/>
      <c r="E13" s="119"/>
      <c r="J13">
        <f>8591/5200</f>
        <v>1.6521153846153847</v>
      </c>
      <c r="K13">
        <f>0.7+0.5-1</f>
        <v>0.19999999999999996</v>
      </c>
    </row>
    <row r="14" spans="1:16" ht="15.75" customHeight="1" x14ac:dyDescent="0.2">
      <c r="A14" s="161" t="s">
        <v>126</v>
      </c>
      <c r="B14" s="145"/>
      <c r="C14" s="53">
        <v>10</v>
      </c>
      <c r="D14" s="53"/>
      <c r="E14" s="10" t="s">
        <v>127</v>
      </c>
      <c r="F14" s="10" t="s">
        <v>128</v>
      </c>
      <c r="G14" s="10"/>
      <c r="H14" s="10"/>
    </row>
    <row r="15" spans="1:16" ht="15.75" customHeight="1" x14ac:dyDescent="0.2">
      <c r="A15" s="159" t="s">
        <v>311</v>
      </c>
      <c r="B15" s="145"/>
      <c r="C15" s="121">
        <v>1.3</v>
      </c>
      <c r="D15" s="128"/>
      <c r="E15" s="10">
        <v>2</v>
      </c>
      <c r="F15" s="16">
        <f>C5/C4</f>
        <v>2.2165000000000004</v>
      </c>
      <c r="G15" s="16"/>
      <c r="H15" s="16"/>
      <c r="P15" s="119" t="s">
        <v>280</v>
      </c>
    </row>
    <row r="16" spans="1:16" ht="15.75" customHeight="1" x14ac:dyDescent="0.2">
      <c r="A16" s="160" t="s">
        <v>312</v>
      </c>
      <c r="B16" s="145"/>
      <c r="C16" s="138">
        <v>1.1000000000000001</v>
      </c>
      <c r="D16" s="53"/>
      <c r="E16" s="10">
        <v>3</v>
      </c>
      <c r="F16" s="16">
        <f>C6/C5</f>
        <v>2.2257258064516132</v>
      </c>
      <c r="G16" s="16"/>
      <c r="H16" s="16"/>
    </row>
    <row r="17" spans="1:8" ht="15.75" customHeight="1" x14ac:dyDescent="0.2">
      <c r="A17" s="160" t="s">
        <v>310</v>
      </c>
      <c r="B17" s="145"/>
      <c r="C17" s="138">
        <v>1</v>
      </c>
      <c r="D17" s="53"/>
      <c r="E17" s="10">
        <v>4</v>
      </c>
      <c r="F17" s="16">
        <f>C7/C6</f>
        <v>2.2227979274611402</v>
      </c>
      <c r="G17" s="16"/>
      <c r="H17" s="16"/>
    </row>
    <row r="18" spans="1:8" ht="15.75" customHeight="1" x14ac:dyDescent="0.2">
      <c r="A18" s="158"/>
      <c r="B18" s="145"/>
      <c r="C18" s="53"/>
      <c r="D18" s="53"/>
      <c r="E18" s="10">
        <v>5</v>
      </c>
      <c r="F18" s="16">
        <f>C8/C7</f>
        <v>2.2165000000000004</v>
      </c>
      <c r="G18" s="16"/>
      <c r="H18" s="16"/>
    </row>
    <row r="19" spans="1:8" ht="15.75" customHeight="1" x14ac:dyDescent="0.2">
      <c r="A19" s="158"/>
      <c r="B19" s="145"/>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C35" sqref="C35"/>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163" t="s">
        <v>281</v>
      </c>
      <c r="E1" s="163"/>
      <c r="F1" s="163"/>
      <c r="G1" s="163"/>
      <c r="H1" s="163"/>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162" t="s">
        <v>117</v>
      </c>
      <c r="B26" s="145"/>
      <c r="C26" s="145"/>
    </row>
    <row r="27" spans="1:5" x14ac:dyDescent="0.2">
      <c r="A27" s="159" t="s">
        <v>302</v>
      </c>
      <c r="B27" s="145"/>
      <c r="C27" s="129">
        <v>60</v>
      </c>
    </row>
    <row r="28" spans="1:5" x14ac:dyDescent="0.2">
      <c r="A28" s="159"/>
      <c r="B28" s="145"/>
      <c r="C28" s="139"/>
    </row>
    <row r="29" spans="1:5" x14ac:dyDescent="0.2">
      <c r="A29" s="159" t="s">
        <v>303</v>
      </c>
      <c r="B29" s="145"/>
      <c r="C29" s="121">
        <v>0.79</v>
      </c>
    </row>
    <row r="30" spans="1:5" x14ac:dyDescent="0.2">
      <c r="A30" s="159" t="s">
        <v>299</v>
      </c>
      <c r="B30" s="159"/>
      <c r="C30" s="138">
        <f>C29*C$34</f>
        <v>1.1850000000000001</v>
      </c>
    </row>
    <row r="31" spans="1:5" x14ac:dyDescent="0.2">
      <c r="A31" s="159" t="s">
        <v>298</v>
      </c>
      <c r="B31" s="159"/>
      <c r="C31" s="138">
        <f t="shared" ref="C31:C33" si="5">C30*C$34</f>
        <v>1.7775000000000001</v>
      </c>
    </row>
    <row r="32" spans="1:5" x14ac:dyDescent="0.2">
      <c r="A32" s="159" t="s">
        <v>300</v>
      </c>
      <c r="B32" s="159"/>
      <c r="C32" s="138">
        <f t="shared" si="5"/>
        <v>2.6662500000000002</v>
      </c>
    </row>
    <row r="33" spans="1:3" x14ac:dyDescent="0.2">
      <c r="A33" s="160" t="s">
        <v>301</v>
      </c>
      <c r="B33" s="158"/>
      <c r="C33" s="138">
        <f t="shared" si="5"/>
        <v>3.9993750000000006</v>
      </c>
    </row>
    <row r="34" spans="1:3" x14ac:dyDescent="0.2">
      <c r="A34" s="160" t="s">
        <v>304</v>
      </c>
      <c r="B34" s="145"/>
      <c r="C34" s="53">
        <v>1.5</v>
      </c>
    </row>
    <row r="35" spans="1:3" x14ac:dyDescent="0.2">
      <c r="A35" s="158"/>
      <c r="B35" s="145"/>
      <c r="C35" s="53"/>
    </row>
    <row r="36" spans="1:3" x14ac:dyDescent="0.2">
      <c r="A36" s="158"/>
      <c r="B36" s="145"/>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M28" sqref="M28"/>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165"/>
      <c r="B1" s="165"/>
      <c r="C1" s="145"/>
      <c r="D1" s="165"/>
      <c r="E1" s="165"/>
      <c r="F1" s="145"/>
      <c r="G1" s="145"/>
      <c r="H1" s="145"/>
      <c r="I1" s="145"/>
      <c r="J1" s="145"/>
      <c r="K1" s="145"/>
      <c r="L1" s="145"/>
      <c r="M1" s="145"/>
      <c r="N1" s="145"/>
      <c r="O1" s="145"/>
      <c r="P1" s="145"/>
      <c r="Q1" s="165"/>
    </row>
    <row r="2" spans="1:17" ht="18" x14ac:dyDescent="0.25">
      <c r="A2" s="145"/>
      <c r="B2" s="164" t="s">
        <v>17</v>
      </c>
      <c r="C2" s="145"/>
      <c r="D2" s="145"/>
      <c r="E2" s="173" t="s">
        <v>20</v>
      </c>
      <c r="F2" s="145"/>
      <c r="G2" s="174" t="s">
        <v>45</v>
      </c>
      <c r="H2" s="145"/>
      <c r="I2" s="145"/>
      <c r="J2" s="145"/>
      <c r="K2" s="145"/>
      <c r="L2" s="145"/>
      <c r="M2" s="145"/>
      <c r="N2" s="145"/>
      <c r="O2" s="145"/>
      <c r="P2" s="145"/>
      <c r="Q2" s="145"/>
    </row>
    <row r="3" spans="1:17" ht="15.75" customHeight="1" x14ac:dyDescent="0.2">
      <c r="A3" s="145"/>
      <c r="B3" s="165"/>
      <c r="C3" s="145"/>
      <c r="D3" s="145"/>
      <c r="E3" s="165"/>
      <c r="F3" s="145"/>
      <c r="G3" s="145"/>
      <c r="H3" s="145"/>
      <c r="I3" s="145"/>
      <c r="J3" s="145"/>
      <c r="K3" s="145"/>
      <c r="L3" s="145"/>
      <c r="M3" s="145"/>
      <c r="N3" s="145"/>
      <c r="O3" s="145"/>
      <c r="P3" s="145"/>
      <c r="Q3" s="145"/>
    </row>
    <row r="4" spans="1:17" x14ac:dyDescent="0.25">
      <c r="A4" s="145"/>
      <c r="B4" s="166"/>
      <c r="C4" s="145"/>
      <c r="D4" s="145"/>
      <c r="E4" s="172" t="s">
        <v>103</v>
      </c>
      <c r="F4" s="145"/>
      <c r="G4" s="145"/>
      <c r="H4" s="145"/>
      <c r="I4" s="145"/>
      <c r="J4" s="145"/>
      <c r="K4" s="145"/>
      <c r="L4" s="145"/>
      <c r="M4" s="145"/>
      <c r="N4" s="145"/>
      <c r="O4" s="145"/>
      <c r="P4" s="145"/>
      <c r="Q4" s="145"/>
    </row>
    <row r="5" spans="1:17" ht="15.75" customHeight="1" x14ac:dyDescent="0.2">
      <c r="A5" s="145"/>
      <c r="B5" s="11"/>
      <c r="C5" s="34"/>
      <c r="D5" s="145"/>
      <c r="E5" s="35" t="s">
        <v>104</v>
      </c>
      <c r="F5" s="35" t="s">
        <v>105</v>
      </c>
      <c r="G5" s="35" t="s">
        <v>106</v>
      </c>
      <c r="H5" s="46" t="s">
        <v>107</v>
      </c>
      <c r="I5" s="35" t="s">
        <v>109</v>
      </c>
      <c r="J5" s="35" t="s">
        <v>110</v>
      </c>
      <c r="K5" s="35" t="s">
        <v>111</v>
      </c>
      <c r="L5" s="35" t="s">
        <v>112</v>
      </c>
      <c r="M5" s="46" t="s">
        <v>113</v>
      </c>
      <c r="N5" s="46" t="s">
        <v>114</v>
      </c>
      <c r="O5" s="46" t="s">
        <v>115</v>
      </c>
      <c r="P5" s="35" t="s">
        <v>116</v>
      </c>
      <c r="Q5" s="145"/>
    </row>
    <row r="6" spans="1:17" ht="15.75" customHeight="1" x14ac:dyDescent="0.2">
      <c r="A6" s="145"/>
      <c r="B6" s="11"/>
      <c r="C6" s="34"/>
      <c r="D6" s="145"/>
      <c r="E6" s="47">
        <v>0</v>
      </c>
      <c r="F6" s="47">
        <f>60/3</f>
        <v>20</v>
      </c>
      <c r="G6" s="47">
        <v>8</v>
      </c>
      <c r="H6" s="48">
        <f>IFERROR(60/F6*G6,"")</f>
        <v>24</v>
      </c>
      <c r="I6" s="47">
        <v>15</v>
      </c>
      <c r="J6" s="47">
        <v>192</v>
      </c>
      <c r="K6" s="47">
        <v>500</v>
      </c>
      <c r="L6" s="47">
        <v>25</v>
      </c>
      <c r="M6" s="48">
        <f>L6+60/F6*J6</f>
        <v>601</v>
      </c>
      <c r="N6" s="49">
        <f>IFERROR(K6/M6*H6,"")</f>
        <v>19.966722129783694</v>
      </c>
      <c r="O6" s="49"/>
      <c r="P6" s="47">
        <v>150</v>
      </c>
      <c r="Q6" s="145"/>
    </row>
    <row r="7" spans="1:17" ht="15.75" customHeight="1" x14ac:dyDescent="0.2">
      <c r="A7" s="145"/>
      <c r="B7" s="167"/>
      <c r="C7" s="145"/>
      <c r="D7" s="145"/>
      <c r="E7" s="165"/>
      <c r="F7" s="145"/>
      <c r="G7" s="145"/>
      <c r="H7" s="145"/>
      <c r="I7" s="145"/>
      <c r="J7" s="145"/>
      <c r="K7" s="145"/>
      <c r="L7" s="145"/>
      <c r="M7" s="145"/>
      <c r="N7" s="145"/>
      <c r="O7" s="145"/>
      <c r="P7" s="145"/>
      <c r="Q7" s="145"/>
    </row>
    <row r="8" spans="1:17" x14ac:dyDescent="0.25">
      <c r="A8" s="145"/>
      <c r="B8" s="166" t="s">
        <v>122</v>
      </c>
      <c r="C8" s="145"/>
      <c r="D8" s="145"/>
      <c r="E8" s="168" t="s">
        <v>123</v>
      </c>
      <c r="F8" s="145"/>
      <c r="G8" s="145"/>
      <c r="H8" s="145"/>
      <c r="I8" s="145"/>
      <c r="J8" s="145"/>
      <c r="K8" s="145"/>
      <c r="L8" s="145"/>
      <c r="M8" s="145"/>
      <c r="N8" s="145"/>
      <c r="O8" s="145"/>
      <c r="P8" s="145"/>
      <c r="Q8" s="145"/>
    </row>
    <row r="9" spans="1:17" ht="15.75" customHeight="1" x14ac:dyDescent="0.2">
      <c r="A9" s="145"/>
      <c r="B9" s="11"/>
      <c r="C9" s="54"/>
      <c r="D9" s="145"/>
      <c r="E9" s="55">
        <v>1</v>
      </c>
      <c r="F9" s="59">
        <v>1</v>
      </c>
      <c r="G9" s="59">
        <v>0.75</v>
      </c>
      <c r="H9" s="61" t="s">
        <v>146</v>
      </c>
      <c r="I9" s="59">
        <v>1</v>
      </c>
      <c r="J9" s="59">
        <v>0.75</v>
      </c>
      <c r="K9" s="59">
        <v>0.75</v>
      </c>
      <c r="L9" s="59">
        <v>0.75</v>
      </c>
      <c r="M9" s="61" t="s">
        <v>153</v>
      </c>
      <c r="N9" s="61" t="s">
        <v>154</v>
      </c>
      <c r="O9" s="61"/>
      <c r="P9" s="59">
        <v>1</v>
      </c>
      <c r="Q9" s="145"/>
    </row>
    <row r="10" spans="1:17" ht="15.75" customHeight="1" x14ac:dyDescent="0.2">
      <c r="A10" s="145"/>
      <c r="B10" s="11"/>
      <c r="C10" s="54"/>
      <c r="D10" s="145"/>
      <c r="E10" s="55">
        <v>2</v>
      </c>
      <c r="F10" s="59">
        <v>1</v>
      </c>
      <c r="G10" s="59">
        <v>1</v>
      </c>
      <c r="H10" s="61" t="s">
        <v>155</v>
      </c>
      <c r="I10" s="59">
        <v>1</v>
      </c>
      <c r="J10" s="59">
        <v>1</v>
      </c>
      <c r="K10" s="59">
        <v>1</v>
      </c>
      <c r="L10" s="59">
        <v>1</v>
      </c>
      <c r="M10" s="61" t="s">
        <v>156</v>
      </c>
      <c r="N10" s="61" t="s">
        <v>157</v>
      </c>
      <c r="O10" s="61"/>
      <c r="P10" s="59">
        <v>1.5</v>
      </c>
      <c r="Q10" s="145"/>
    </row>
    <row r="11" spans="1:17" ht="15.75" customHeight="1" x14ac:dyDescent="0.2">
      <c r="A11" s="145"/>
      <c r="B11" s="11"/>
      <c r="C11" s="54"/>
      <c r="D11" s="145"/>
      <c r="E11" s="55">
        <v>3</v>
      </c>
      <c r="F11" s="59">
        <v>1</v>
      </c>
      <c r="G11" s="59">
        <v>1.25</v>
      </c>
      <c r="H11" s="61" t="s">
        <v>158</v>
      </c>
      <c r="I11" s="59">
        <v>1</v>
      </c>
      <c r="J11" s="59">
        <v>1.25</v>
      </c>
      <c r="K11" s="59">
        <v>1.25</v>
      </c>
      <c r="L11" s="59">
        <v>1.25</v>
      </c>
      <c r="M11" s="61" t="s">
        <v>159</v>
      </c>
      <c r="N11" s="61" t="s">
        <v>160</v>
      </c>
      <c r="O11" s="61"/>
      <c r="P11" s="59">
        <v>2</v>
      </c>
      <c r="Q11" s="145"/>
    </row>
    <row r="12" spans="1:17" ht="15.75" customHeight="1" x14ac:dyDescent="0.2">
      <c r="A12" s="145"/>
      <c r="B12" s="11" t="s">
        <v>161</v>
      </c>
      <c r="C12" s="54">
        <v>1</v>
      </c>
      <c r="D12" s="145"/>
      <c r="E12" s="11" t="s">
        <v>162</v>
      </c>
      <c r="F12" s="11" t="s">
        <v>163</v>
      </c>
      <c r="G12" s="11" t="s">
        <v>164</v>
      </c>
      <c r="H12" s="63" t="s">
        <v>165</v>
      </c>
      <c r="I12" s="11" t="s">
        <v>166</v>
      </c>
      <c r="J12" s="11" t="s">
        <v>167</v>
      </c>
      <c r="K12" s="11" t="s">
        <v>168</v>
      </c>
      <c r="L12" s="11" t="s">
        <v>169</v>
      </c>
      <c r="M12" s="63" t="s">
        <v>170</v>
      </c>
      <c r="N12" s="63" t="s">
        <v>171</v>
      </c>
      <c r="O12" s="63" t="s">
        <v>172</v>
      </c>
      <c r="P12" s="11" t="s">
        <v>173</v>
      </c>
      <c r="Q12" s="145"/>
    </row>
    <row r="13" spans="1:17" ht="15.75" customHeight="1" x14ac:dyDescent="0.2">
      <c r="A13" s="145"/>
      <c r="B13" s="11" t="s">
        <v>174</v>
      </c>
      <c r="C13" s="54">
        <v>1</v>
      </c>
      <c r="D13" s="145"/>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145"/>
    </row>
    <row r="14" spans="1:17" ht="15.75" customHeight="1" x14ac:dyDescent="0.2">
      <c r="A14" s="145"/>
      <c r="B14" s="11" t="s">
        <v>176</v>
      </c>
      <c r="C14" s="54">
        <v>1</v>
      </c>
      <c r="D14" s="145"/>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145"/>
    </row>
    <row r="15" spans="1:17" ht="15.75" customHeight="1" x14ac:dyDescent="0.2">
      <c r="A15" s="145"/>
      <c r="B15" s="11"/>
      <c r="C15" s="34"/>
      <c r="D15" s="145"/>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145"/>
    </row>
    <row r="16" spans="1:17" ht="15.75" customHeight="1" x14ac:dyDescent="0.2">
      <c r="A16" s="145"/>
      <c r="B16" s="167"/>
      <c r="C16" s="145"/>
      <c r="D16" s="145"/>
      <c r="E16" s="165"/>
      <c r="F16" s="145"/>
      <c r="G16" s="145"/>
      <c r="H16" s="145"/>
      <c r="I16" s="145"/>
      <c r="J16" s="145"/>
      <c r="K16" s="145"/>
      <c r="L16" s="145"/>
      <c r="M16" s="145"/>
      <c r="N16" s="15"/>
      <c r="O16" s="15"/>
      <c r="P16" s="15"/>
      <c r="Q16" s="145"/>
    </row>
    <row r="17" spans="1:17" x14ac:dyDescent="0.25">
      <c r="A17" s="145"/>
      <c r="B17" s="166" t="s">
        <v>182</v>
      </c>
      <c r="C17" s="145"/>
      <c r="D17" s="145"/>
      <c r="E17" s="170" t="s">
        <v>183</v>
      </c>
      <c r="F17" s="145"/>
      <c r="G17" s="145"/>
      <c r="H17" s="145"/>
      <c r="I17" s="145"/>
      <c r="J17" s="145"/>
      <c r="K17" s="145"/>
      <c r="L17" s="145"/>
      <c r="M17" s="145"/>
      <c r="N17" s="145"/>
      <c r="O17" s="145"/>
      <c r="P17" s="145"/>
      <c r="Q17" s="145"/>
    </row>
    <row r="18" spans="1:17" ht="15.75" customHeight="1" x14ac:dyDescent="0.2">
      <c r="A18" s="145"/>
      <c r="B18" s="11"/>
      <c r="C18" s="34"/>
      <c r="D18" s="145"/>
      <c r="E18" s="42">
        <v>1</v>
      </c>
      <c r="F18" s="78">
        <v>0.9</v>
      </c>
      <c r="G18" s="78">
        <v>1</v>
      </c>
      <c r="H18" s="80" t="s">
        <v>196</v>
      </c>
      <c r="I18" s="78">
        <v>0.3</v>
      </c>
      <c r="J18" s="78"/>
      <c r="K18" s="78"/>
      <c r="L18" s="78"/>
      <c r="M18" s="80" t="s">
        <v>197</v>
      </c>
      <c r="N18" s="80" t="s">
        <v>198</v>
      </c>
      <c r="O18" s="80"/>
      <c r="P18" s="78">
        <v>2</v>
      </c>
      <c r="Q18" s="145"/>
    </row>
    <row r="19" spans="1:17" ht="15.75" customHeight="1" x14ac:dyDescent="0.2">
      <c r="A19" s="145"/>
      <c r="B19" s="11"/>
      <c r="C19" s="34"/>
      <c r="D19" s="145"/>
      <c r="E19" s="42">
        <v>2</v>
      </c>
      <c r="F19" s="78">
        <v>0.8</v>
      </c>
      <c r="G19" s="78">
        <v>1.25</v>
      </c>
      <c r="H19" s="80" t="s">
        <v>199</v>
      </c>
      <c r="I19" s="78">
        <v>0.4</v>
      </c>
      <c r="J19" s="78"/>
      <c r="K19" s="78"/>
      <c r="L19" s="78"/>
      <c r="M19" s="80" t="s">
        <v>200</v>
      </c>
      <c r="N19" s="80" t="s">
        <v>201</v>
      </c>
      <c r="O19" s="80"/>
      <c r="P19" s="78">
        <v>3</v>
      </c>
      <c r="Q19" s="145"/>
    </row>
    <row r="20" spans="1:17" ht="15.75" customHeight="1" x14ac:dyDescent="0.2">
      <c r="A20" s="145"/>
      <c r="B20" s="11"/>
      <c r="C20" s="34"/>
      <c r="D20" s="145"/>
      <c r="E20" s="42">
        <v>3</v>
      </c>
      <c r="F20" s="78">
        <v>0.7</v>
      </c>
      <c r="G20" s="78">
        <v>1.5</v>
      </c>
      <c r="H20" s="80" t="s">
        <v>202</v>
      </c>
      <c r="I20" s="78">
        <v>0.5</v>
      </c>
      <c r="J20" s="78"/>
      <c r="K20" s="78"/>
      <c r="L20" s="78"/>
      <c r="M20" s="80" t="s">
        <v>203</v>
      </c>
      <c r="N20" s="80" t="s">
        <v>204</v>
      </c>
      <c r="O20" s="80"/>
      <c r="P20" s="78">
        <v>4</v>
      </c>
      <c r="Q20" s="145"/>
    </row>
    <row r="21" spans="1:17" ht="15.75" customHeight="1" x14ac:dyDescent="0.2">
      <c r="A21" s="145"/>
      <c r="B21" s="11"/>
      <c r="C21" s="34"/>
      <c r="D21" s="145"/>
      <c r="E21" s="20" t="s">
        <v>205</v>
      </c>
      <c r="F21" s="20" t="s">
        <v>206</v>
      </c>
      <c r="G21" s="20" t="s">
        <v>207</v>
      </c>
      <c r="H21" s="82" t="s">
        <v>208</v>
      </c>
      <c r="I21" s="20" t="s">
        <v>209</v>
      </c>
      <c r="J21" s="20" t="s">
        <v>210</v>
      </c>
      <c r="K21" s="20" t="s">
        <v>211</v>
      </c>
      <c r="L21" s="20" t="s">
        <v>212</v>
      </c>
      <c r="M21" s="82" t="s">
        <v>213</v>
      </c>
      <c r="N21" s="82" t="s">
        <v>214</v>
      </c>
      <c r="O21" s="82"/>
      <c r="P21" s="20" t="s">
        <v>215</v>
      </c>
      <c r="Q21" s="145"/>
    </row>
    <row r="22" spans="1:17" ht="15.75" customHeight="1" x14ac:dyDescent="0.2">
      <c r="A22" s="145"/>
      <c r="B22" s="11"/>
      <c r="C22" s="34"/>
      <c r="D22" s="145"/>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145"/>
    </row>
    <row r="23" spans="1:17" ht="15.75" customHeight="1" x14ac:dyDescent="0.2">
      <c r="A23" s="145"/>
      <c r="B23" s="11"/>
      <c r="C23" s="34"/>
      <c r="D23" s="145"/>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145"/>
    </row>
    <row r="24" spans="1:17" ht="15.75" customHeight="1" x14ac:dyDescent="0.2">
      <c r="A24" s="145"/>
      <c r="B24" s="11"/>
      <c r="C24" s="34"/>
      <c r="D24" s="145"/>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145"/>
    </row>
    <row r="25" spans="1:17" ht="15.75" customHeight="1" x14ac:dyDescent="0.2">
      <c r="A25" s="145"/>
      <c r="B25" s="167"/>
      <c r="C25" s="145"/>
      <c r="D25" s="145"/>
      <c r="E25" s="165"/>
      <c r="F25" s="145"/>
      <c r="G25" s="145"/>
      <c r="H25" s="145"/>
      <c r="I25" s="145"/>
      <c r="J25" s="145"/>
      <c r="K25" s="145"/>
      <c r="L25" s="145"/>
      <c r="M25" s="145"/>
      <c r="N25" s="15"/>
      <c r="O25" s="15"/>
      <c r="P25" s="15"/>
      <c r="Q25" s="145"/>
    </row>
    <row r="26" spans="1:17" x14ac:dyDescent="0.25">
      <c r="A26" s="145"/>
      <c r="B26" s="166" t="s">
        <v>216</v>
      </c>
      <c r="C26" s="145"/>
      <c r="D26" s="145"/>
      <c r="E26" s="171" t="s">
        <v>217</v>
      </c>
      <c r="F26" s="145"/>
      <c r="G26" s="145"/>
      <c r="H26" s="145"/>
      <c r="I26" s="145"/>
      <c r="J26" s="145"/>
      <c r="K26" s="145"/>
      <c r="L26" s="145"/>
      <c r="M26" s="145"/>
      <c r="N26" s="145"/>
      <c r="O26" s="145"/>
      <c r="P26" s="145"/>
      <c r="Q26" s="145"/>
    </row>
    <row r="27" spans="1:17" ht="15.75" customHeight="1" x14ac:dyDescent="0.2">
      <c r="A27" s="145"/>
      <c r="B27" s="11"/>
      <c r="C27" s="34"/>
      <c r="D27" s="145"/>
      <c r="E27" s="72">
        <v>1</v>
      </c>
      <c r="F27" s="91">
        <v>1</v>
      </c>
      <c r="G27" s="91"/>
      <c r="H27" s="92" t="s">
        <v>218</v>
      </c>
      <c r="I27" s="91"/>
      <c r="J27" s="91"/>
      <c r="K27" s="91"/>
      <c r="L27" s="91"/>
      <c r="M27" s="92" t="s">
        <v>219</v>
      </c>
      <c r="N27" s="92" t="s">
        <v>220</v>
      </c>
      <c r="O27" s="92"/>
      <c r="P27" s="91"/>
      <c r="Q27" s="145"/>
    </row>
    <row r="28" spans="1:17" ht="15.75" customHeight="1" x14ac:dyDescent="0.2">
      <c r="A28" s="145"/>
      <c r="B28" s="11"/>
      <c r="C28" s="34"/>
      <c r="D28" s="145"/>
      <c r="E28" s="72">
        <v>2</v>
      </c>
      <c r="F28" s="91">
        <v>1</v>
      </c>
      <c r="G28" s="91"/>
      <c r="H28" s="92" t="s">
        <v>221</v>
      </c>
      <c r="I28" s="91"/>
      <c r="J28" s="91"/>
      <c r="K28" s="91"/>
      <c r="L28" s="91"/>
      <c r="M28" s="92" t="s">
        <v>222</v>
      </c>
      <c r="N28" s="92" t="s">
        <v>223</v>
      </c>
      <c r="O28" s="92"/>
      <c r="P28" s="91"/>
      <c r="Q28" s="145"/>
    </row>
    <row r="29" spans="1:17" ht="15.75" customHeight="1" x14ac:dyDescent="0.2">
      <c r="A29" s="145"/>
      <c r="B29" s="11"/>
      <c r="C29" s="34"/>
      <c r="D29" s="145"/>
      <c r="E29" s="72">
        <v>3</v>
      </c>
      <c r="F29" s="91">
        <v>1</v>
      </c>
      <c r="G29" s="91"/>
      <c r="H29" s="92" t="s">
        <v>224</v>
      </c>
      <c r="I29" s="91"/>
      <c r="J29" s="91"/>
      <c r="K29" s="91"/>
      <c r="L29" s="91"/>
      <c r="M29" s="92" t="s">
        <v>225</v>
      </c>
      <c r="N29" s="92" t="s">
        <v>226</v>
      </c>
      <c r="O29" s="92"/>
      <c r="P29" s="91"/>
      <c r="Q29" s="145"/>
    </row>
    <row r="30" spans="1:17" ht="15.75" customHeight="1" x14ac:dyDescent="0.2">
      <c r="A30" s="145"/>
      <c r="B30" s="11"/>
      <c r="C30" s="34"/>
      <c r="D30" s="145"/>
      <c r="E30" s="3" t="s">
        <v>227</v>
      </c>
      <c r="F30" s="3" t="s">
        <v>228</v>
      </c>
      <c r="G30" s="3" t="s">
        <v>229</v>
      </c>
      <c r="H30" s="93" t="s">
        <v>230</v>
      </c>
      <c r="I30" s="3" t="s">
        <v>231</v>
      </c>
      <c r="J30" s="3" t="s">
        <v>232</v>
      </c>
      <c r="K30" s="3" t="s">
        <v>233</v>
      </c>
      <c r="L30" s="3" t="s">
        <v>234</v>
      </c>
      <c r="M30" s="93" t="s">
        <v>235</v>
      </c>
      <c r="N30" s="93" t="s">
        <v>236</v>
      </c>
      <c r="O30" s="93"/>
      <c r="P30" s="3" t="s">
        <v>237</v>
      </c>
      <c r="Q30" s="145"/>
    </row>
    <row r="31" spans="1:17" ht="15.75" customHeight="1" x14ac:dyDescent="0.2">
      <c r="A31" s="145"/>
      <c r="B31" s="11"/>
      <c r="C31" s="34"/>
      <c r="D31" s="145"/>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145"/>
    </row>
    <row r="32" spans="1:17" ht="15.75" customHeight="1" x14ac:dyDescent="0.2">
      <c r="A32" s="145"/>
      <c r="B32" s="11"/>
      <c r="C32" s="34"/>
      <c r="D32" s="145"/>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145"/>
    </row>
    <row r="33" spans="1:17" ht="15.75" customHeight="1" x14ac:dyDescent="0.2">
      <c r="A33" s="145"/>
      <c r="B33" s="11"/>
      <c r="C33" s="34"/>
      <c r="D33" s="145"/>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145"/>
    </row>
    <row r="34" spans="1:17" ht="15.75" customHeight="1" x14ac:dyDescent="0.2">
      <c r="A34" s="145"/>
      <c r="B34" s="167"/>
      <c r="C34" s="145"/>
      <c r="D34" s="145"/>
      <c r="E34" s="165"/>
      <c r="F34" s="145"/>
      <c r="G34" s="145"/>
      <c r="H34" s="145"/>
      <c r="I34" s="145"/>
      <c r="J34" s="145"/>
      <c r="K34" s="145"/>
      <c r="L34" s="145"/>
      <c r="M34" s="145"/>
      <c r="N34" s="15"/>
      <c r="O34" s="15"/>
      <c r="P34" s="15"/>
      <c r="Q34" s="145"/>
    </row>
    <row r="35" spans="1:17" x14ac:dyDescent="0.25">
      <c r="A35" s="145"/>
      <c r="B35" s="166" t="s">
        <v>246</v>
      </c>
      <c r="C35" s="145"/>
      <c r="D35" s="145"/>
      <c r="E35" s="169" t="s">
        <v>247</v>
      </c>
      <c r="F35" s="145"/>
      <c r="G35" s="145"/>
      <c r="H35" s="145"/>
      <c r="I35" s="145"/>
      <c r="J35" s="145"/>
      <c r="K35" s="145"/>
      <c r="L35" s="145"/>
      <c r="M35" s="145"/>
      <c r="N35" s="145"/>
      <c r="O35" s="145"/>
      <c r="P35" s="145"/>
      <c r="Q35" s="145"/>
    </row>
    <row r="36" spans="1:17" ht="15.75" customHeight="1" x14ac:dyDescent="0.2">
      <c r="A36" s="145"/>
      <c r="B36" s="11"/>
      <c r="C36" s="34"/>
      <c r="D36" s="145"/>
      <c r="E36" s="102">
        <v>1</v>
      </c>
      <c r="F36" s="103">
        <v>1</v>
      </c>
      <c r="G36" s="103"/>
      <c r="H36" s="104" t="s">
        <v>248</v>
      </c>
      <c r="I36" s="103"/>
      <c r="J36" s="103"/>
      <c r="K36" s="103"/>
      <c r="L36" s="103"/>
      <c r="M36" s="104" t="s">
        <v>249</v>
      </c>
      <c r="N36" s="104" t="s">
        <v>250</v>
      </c>
      <c r="O36" s="104"/>
      <c r="P36" s="103"/>
      <c r="Q36" s="145"/>
    </row>
    <row r="37" spans="1:17" ht="15.75" customHeight="1" x14ac:dyDescent="0.2">
      <c r="A37" s="145"/>
      <c r="B37" s="11"/>
      <c r="C37" s="34"/>
      <c r="D37" s="145"/>
      <c r="E37" s="102">
        <v>2</v>
      </c>
      <c r="F37" s="103">
        <v>1</v>
      </c>
      <c r="G37" s="103"/>
      <c r="H37" s="104" t="s">
        <v>251</v>
      </c>
      <c r="I37" s="103"/>
      <c r="J37" s="103"/>
      <c r="K37" s="103"/>
      <c r="L37" s="103"/>
      <c r="M37" s="104" t="s">
        <v>252</v>
      </c>
      <c r="N37" s="104" t="s">
        <v>253</v>
      </c>
      <c r="O37" s="104"/>
      <c r="P37" s="103"/>
      <c r="Q37" s="145"/>
    </row>
    <row r="38" spans="1:17" ht="12.75" x14ac:dyDescent="0.2">
      <c r="A38" s="145"/>
      <c r="B38" s="11"/>
      <c r="C38" s="34"/>
      <c r="D38" s="145"/>
      <c r="E38" s="102">
        <v>3</v>
      </c>
      <c r="F38" s="103">
        <v>1</v>
      </c>
      <c r="G38" s="103"/>
      <c r="H38" s="104" t="s">
        <v>254</v>
      </c>
      <c r="I38" s="103"/>
      <c r="J38" s="103"/>
      <c r="K38" s="103"/>
      <c r="L38" s="103"/>
      <c r="M38" s="104" t="s">
        <v>255</v>
      </c>
      <c r="N38" s="104" t="s">
        <v>256</v>
      </c>
      <c r="O38" s="104"/>
      <c r="P38" s="103"/>
      <c r="Q38" s="145"/>
    </row>
    <row r="39" spans="1:17" ht="12.75" x14ac:dyDescent="0.2">
      <c r="A39" s="145"/>
      <c r="B39" s="11"/>
      <c r="C39" s="34"/>
      <c r="D39" s="145"/>
      <c r="E39" s="105" t="s">
        <v>257</v>
      </c>
      <c r="F39" s="105" t="s">
        <v>259</v>
      </c>
      <c r="G39" s="105" t="s">
        <v>260</v>
      </c>
      <c r="H39" s="107" t="s">
        <v>261</v>
      </c>
      <c r="I39" s="105" t="s">
        <v>264</v>
      </c>
      <c r="J39" s="105" t="s">
        <v>265</v>
      </c>
      <c r="K39" s="105" t="s">
        <v>266</v>
      </c>
      <c r="L39" s="105" t="s">
        <v>267</v>
      </c>
      <c r="M39" s="107" t="s">
        <v>268</v>
      </c>
      <c r="N39" s="107" t="s">
        <v>269</v>
      </c>
      <c r="O39" s="107"/>
      <c r="P39" s="105" t="s">
        <v>270</v>
      </c>
      <c r="Q39" s="145"/>
    </row>
    <row r="40" spans="1:17" ht="12.75" x14ac:dyDescent="0.2">
      <c r="A40" s="145"/>
      <c r="B40" s="11"/>
      <c r="C40" s="34"/>
      <c r="D40" s="145"/>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145"/>
    </row>
    <row r="41" spans="1:17" ht="12.75" x14ac:dyDescent="0.2">
      <c r="A41" s="145"/>
      <c r="B41" s="11"/>
      <c r="C41" s="34"/>
      <c r="D41" s="145"/>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145"/>
    </row>
    <row r="42" spans="1:17" ht="12.75" x14ac:dyDescent="0.2">
      <c r="A42" s="145"/>
      <c r="B42" s="11"/>
      <c r="C42" s="34"/>
      <c r="D42" s="145"/>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145"/>
    </row>
    <row r="43" spans="1:17" ht="12.75" x14ac:dyDescent="0.2">
      <c r="A43" s="145"/>
      <c r="B43" s="15"/>
      <c r="C43" s="15"/>
      <c r="D43" s="145"/>
      <c r="E43" s="15"/>
      <c r="F43" s="15"/>
      <c r="G43" s="15"/>
      <c r="H43" s="15"/>
      <c r="I43" s="15"/>
      <c r="J43" s="15"/>
      <c r="K43" s="15"/>
      <c r="L43" s="15"/>
      <c r="M43" s="15"/>
      <c r="N43" s="15"/>
      <c r="O43" s="15"/>
      <c r="P43" s="15"/>
      <c r="Q43" s="145"/>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workbookViewId="0">
      <selection activeCell="F27" sqref="A1:XFD1048576"/>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162" t="s">
        <v>117</v>
      </c>
      <c r="B26" s="145"/>
      <c r="C26" s="145"/>
    </row>
    <row r="27" spans="1:3" x14ac:dyDescent="0.2">
      <c r="A27" s="161"/>
      <c r="B27" s="145"/>
      <c r="C27" s="50"/>
    </row>
    <row r="28" spans="1:3" x14ac:dyDescent="0.2">
      <c r="A28" s="161"/>
      <c r="B28" s="145"/>
      <c r="C28" s="51"/>
    </row>
    <row r="29" spans="1:3" x14ac:dyDescent="0.2">
      <c r="A29" s="161"/>
      <c r="B29" s="145"/>
      <c r="C29" s="121"/>
    </row>
    <row r="30" spans="1:3" x14ac:dyDescent="0.2">
      <c r="A30" s="161"/>
      <c r="B30" s="145"/>
      <c r="C30" s="53"/>
    </row>
    <row r="31" spans="1:3" x14ac:dyDescent="0.2">
      <c r="A31" s="161"/>
      <c r="B31" s="145"/>
      <c r="C31" s="53"/>
    </row>
    <row r="32" spans="1:3" x14ac:dyDescent="0.2">
      <c r="A32" s="159"/>
      <c r="B32" s="145"/>
      <c r="C32" s="121"/>
    </row>
    <row r="33" spans="1:3" x14ac:dyDescent="0.2">
      <c r="A33" s="158"/>
      <c r="B33" s="145"/>
      <c r="C33" s="53"/>
    </row>
    <row r="34" spans="1:3" x14ac:dyDescent="0.2">
      <c r="A34" s="158"/>
      <c r="B34" s="145"/>
      <c r="C34" s="53"/>
    </row>
    <row r="35" spans="1:3" x14ac:dyDescent="0.2">
      <c r="A35" s="158"/>
      <c r="B35" s="145"/>
      <c r="C35" s="53"/>
    </row>
    <row r="36" spans="1:3" x14ac:dyDescent="0.2">
      <c r="A36" s="158"/>
      <c r="B36" s="145"/>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42"/>
  <sheetViews>
    <sheetView tabSelected="1" workbookViewId="0">
      <selection activeCell="C27" sqref="C27"/>
    </sheetView>
  </sheetViews>
  <sheetFormatPr defaultRowHeight="12.75" x14ac:dyDescent="0.2"/>
  <cols>
    <col min="1" max="1" width="14.42578125" style="143" customWidth="1"/>
    <col min="2" max="2" width="16.85546875" style="143" customWidth="1"/>
    <col min="3" max="16384" width="9.140625" style="143"/>
  </cols>
  <sheetData>
    <row r="26" spans="1:3" ht="15" x14ac:dyDescent="0.25">
      <c r="A26" s="162" t="s">
        <v>117</v>
      </c>
      <c r="B26" s="145"/>
      <c r="C26" s="145"/>
    </row>
    <row r="27" spans="1:3" x14ac:dyDescent="0.2">
      <c r="A27" s="161"/>
      <c r="B27" s="145"/>
      <c r="C27" s="50"/>
    </row>
    <row r="28" spans="1:3" x14ac:dyDescent="0.2">
      <c r="A28" s="161"/>
      <c r="B28" s="145"/>
      <c r="C28" s="51"/>
    </row>
    <row r="29" spans="1:3" x14ac:dyDescent="0.2">
      <c r="A29" s="161"/>
      <c r="B29" s="145"/>
      <c r="C29" s="121"/>
    </row>
    <row r="30" spans="1:3" x14ac:dyDescent="0.2">
      <c r="A30" s="161"/>
      <c r="B30" s="145"/>
      <c r="C30" s="53"/>
    </row>
    <row r="31" spans="1:3" x14ac:dyDescent="0.2">
      <c r="A31" s="161"/>
      <c r="B31" s="145"/>
      <c r="C31" s="53"/>
    </row>
    <row r="32" spans="1:3" x14ac:dyDescent="0.2">
      <c r="A32" s="159"/>
      <c r="B32" s="145"/>
      <c r="C32" s="121"/>
    </row>
    <row r="33" spans="1:3" x14ac:dyDescent="0.2">
      <c r="A33" s="158"/>
      <c r="B33" s="145"/>
      <c r="C33" s="53"/>
    </row>
    <row r="34" spans="1:3" x14ac:dyDescent="0.2">
      <c r="A34" s="158"/>
      <c r="B34" s="145"/>
      <c r="C34" s="53"/>
    </row>
    <row r="35" spans="1:3" x14ac:dyDescent="0.2">
      <c r="A35" s="158"/>
      <c r="B35" s="145"/>
      <c r="C35" s="53"/>
    </row>
    <row r="36" spans="1:3" x14ac:dyDescent="0.2">
      <c r="A36" s="158"/>
      <c r="B36" s="145"/>
      <c r="C36" s="53"/>
    </row>
    <row r="37" spans="1:3" x14ac:dyDescent="0.2">
      <c r="A37" s="158"/>
      <c r="B37" s="145"/>
      <c r="C37" s="53"/>
    </row>
    <row r="38" spans="1:3" x14ac:dyDescent="0.2">
      <c r="A38" s="158"/>
      <c r="B38" s="145"/>
      <c r="C38" s="53"/>
    </row>
    <row r="39" spans="1:3" x14ac:dyDescent="0.2">
      <c r="A39" s="158"/>
      <c r="B39" s="145"/>
      <c r="C39" s="53"/>
    </row>
    <row r="40" spans="1:3" x14ac:dyDescent="0.2">
      <c r="A40" s="158"/>
      <c r="B40" s="145"/>
      <c r="C40" s="53"/>
    </row>
    <row r="41" spans="1:3" x14ac:dyDescent="0.2">
      <c r="A41" s="158"/>
      <c r="B41" s="145"/>
      <c r="C41" s="53"/>
    </row>
    <row r="42" spans="1:3" x14ac:dyDescent="0.2">
      <c r="A42" s="158"/>
      <c r="B42" s="145"/>
      <c r="C42" s="53"/>
    </row>
  </sheetData>
  <mergeCells count="17">
    <mergeCell ref="A38:B38"/>
    <mergeCell ref="A39:B39"/>
    <mergeCell ref="A40:B40"/>
    <mergeCell ref="A41:B41"/>
    <mergeCell ref="A42:B42"/>
    <mergeCell ref="A32:B32"/>
    <mergeCell ref="A33:B33"/>
    <mergeCell ref="A34:B34"/>
    <mergeCell ref="A35:B35"/>
    <mergeCell ref="A36:B36"/>
    <mergeCell ref="A37:B37"/>
    <mergeCell ref="A26:C26"/>
    <mergeCell ref="A27:B27"/>
    <mergeCell ref="A28:B28"/>
    <mergeCell ref="A29:B29"/>
    <mergeCell ref="A30:B30"/>
    <mergeCell ref="A31:B3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176" t="s">
        <v>9</v>
      </c>
      <c r="B3" s="145"/>
      <c r="C3" s="145"/>
      <c r="D3" s="145"/>
      <c r="E3" s="145"/>
      <c r="F3" s="145"/>
      <c r="G3" s="145"/>
      <c r="H3" s="145"/>
      <c r="I3" s="145"/>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152" t="s">
        <v>27</v>
      </c>
      <c r="B5" s="145"/>
      <c r="C5" s="145"/>
      <c r="D5" s="145"/>
      <c r="E5" s="145"/>
      <c r="F5" s="145"/>
      <c r="G5" s="145"/>
      <c r="H5" s="145"/>
      <c r="I5" s="145"/>
      <c r="J5" s="145"/>
      <c r="K5" s="145"/>
      <c r="L5" s="145"/>
      <c r="M5" s="12"/>
      <c r="N5" s="12"/>
      <c r="O5" s="12"/>
      <c r="P5" s="12"/>
    </row>
    <row r="6" spans="1:30" ht="15" x14ac:dyDescent="0.25">
      <c r="A6" s="20"/>
      <c r="B6" s="20"/>
      <c r="C6" s="22" t="s">
        <v>30</v>
      </c>
      <c r="D6" s="20"/>
      <c r="E6" s="20"/>
      <c r="F6" s="20"/>
      <c r="G6" s="20"/>
      <c r="H6" s="20"/>
      <c r="I6" s="20"/>
      <c r="J6" s="20"/>
      <c r="K6" s="175" t="s">
        <v>43</v>
      </c>
      <c r="L6" s="145"/>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152" t="s">
        <v>119</v>
      </c>
      <c r="B15" s="145"/>
      <c r="C15" s="145"/>
      <c r="D15" s="145"/>
      <c r="E15" s="145"/>
      <c r="F15" s="145"/>
      <c r="G15" s="145"/>
      <c r="H15" s="145"/>
      <c r="I15" s="145"/>
      <c r="J15" s="145"/>
      <c r="K15" s="145"/>
      <c r="L15" s="145"/>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175" t="s">
        <v>120</v>
      </c>
      <c r="L16" s="145"/>
      <c r="M16" s="23"/>
      <c r="N16" s="23"/>
      <c r="O16" s="23"/>
      <c r="P16" s="23"/>
      <c r="Q16" s="43"/>
      <c r="R16" s="43"/>
      <c r="S16" s="43"/>
      <c r="T16" s="43"/>
      <c r="U16" s="43"/>
      <c r="V16" s="43"/>
      <c r="W16" s="43"/>
      <c r="X16" s="43"/>
      <c r="Y16" s="43"/>
      <c r="Z16" s="177"/>
      <c r="AA16" s="145"/>
      <c r="AB16" s="177"/>
      <c r="AC16" s="145"/>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9</vt:i4>
      </vt:variant>
    </vt:vector>
  </HeadingPairs>
  <TitlesOfParts>
    <vt:vector size="9" baseType="lpstr">
      <vt:lpstr>Modules</vt:lpstr>
      <vt:lpstr>Steam</vt:lpstr>
      <vt:lpstr>Solar Panels</vt:lpstr>
      <vt:lpstr>Laser Turrets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modified xsi:type="dcterms:W3CDTF">2015-05-05T13:45:13Z</dcterms:modified>
</cp:coreProperties>
</file>