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son\Google Drive\RC\"/>
    </mc:Choice>
  </mc:AlternateContent>
  <bookViews>
    <workbookView xWindow="0" yWindow="0" windowWidth="38400" windowHeight="12435"/>
  </bookViews>
  <sheets>
    <sheet name="Speed Calc" sheetId="1" r:id="rId1"/>
    <sheet name="RPM Calc" sheetId="2" r:id="rId2"/>
  </sheets>
  <calcPr calcId="152511"/>
</workbook>
</file>

<file path=xl/calcChain.xml><?xml version="1.0" encoding="utf-8"?>
<calcChain xmlns="http://schemas.openxmlformats.org/spreadsheetml/2006/main">
  <c r="H39" i="2" l="1"/>
  <c r="F24" i="2"/>
  <c r="L20" i="2"/>
  <c r="H20" i="2"/>
  <c r="J24" i="2" s="1"/>
  <c r="H21" i="2" s="1"/>
  <c r="H23" i="2" s="1"/>
  <c r="L18" i="2"/>
  <c r="H17" i="2"/>
  <c r="B17" i="2"/>
  <c r="B14" i="2"/>
  <c r="P42" i="1"/>
  <c r="J42" i="1"/>
  <c r="J39" i="1"/>
  <c r="P36" i="1"/>
  <c r="J36" i="1"/>
  <c r="F13" i="1"/>
  <c r="B13" i="1"/>
  <c r="O52" i="1" s="1"/>
  <c r="P39" i="2" l="1"/>
  <c r="N39" i="2" s="1"/>
  <c r="N30" i="2" s="1"/>
  <c r="F14" i="2" s="1"/>
  <c r="J39" i="2" s="1"/>
  <c r="L36" i="1"/>
  <c r="L39" i="1" s="1"/>
  <c r="L42" i="1" s="1"/>
  <c r="L45" i="1" s="1"/>
  <c r="P45" i="1" s="1"/>
  <c r="P48" i="1" l="1"/>
  <c r="J45" i="1"/>
  <c r="J13" i="1" l="1"/>
  <c r="L48" i="1"/>
  <c r="N52" i="1" l="1"/>
  <c r="L13" i="1"/>
</calcChain>
</file>

<file path=xl/sharedStrings.xml><?xml version="1.0" encoding="utf-8"?>
<sst xmlns="http://schemas.openxmlformats.org/spreadsheetml/2006/main" count="61" uniqueCount="44">
  <si>
    <t>Mini 8ight Speed Calculator</t>
  </si>
  <si>
    <t>Input data</t>
  </si>
  <si>
    <t>Motor KV</t>
  </si>
  <si>
    <t>Pinion Gear</t>
  </si>
  <si>
    <t>Wheel Diameter (mm)</t>
  </si>
  <si>
    <t>Lipo Cells</t>
  </si>
  <si>
    <t>Spur Gear</t>
  </si>
  <si>
    <t>Output Data</t>
  </si>
  <si>
    <t>Full RPM</t>
  </si>
  <si>
    <t>CB/Spur Ratio</t>
  </si>
  <si>
    <t>Speed in MPH</t>
  </si>
  <si>
    <t>Speed in KPH</t>
  </si>
  <si>
    <t>By SiNiST3R</t>
  </si>
  <si>
    <t>Shaft RPM</t>
  </si>
  <si>
    <t>Gearing</t>
  </si>
  <si>
    <t>Conversion</t>
  </si>
  <si>
    <t>Gear Input Top</t>
  </si>
  <si>
    <t>Gear Ratio</t>
  </si>
  <si>
    <t>input shaft rpm</t>
  </si>
  <si>
    <t>Gear Shaft Gear</t>
  </si>
  <si>
    <t>Reversed Drive Ratio</t>
  </si>
  <si>
    <t>Gear Input Middle</t>
  </si>
  <si>
    <t>Tranny Output Ratio</t>
  </si>
  <si>
    <t>gear shaft rpm</t>
  </si>
  <si>
    <t>Output Shaft Gear</t>
  </si>
  <si>
    <t>Pi</t>
  </si>
  <si>
    <t>Final Drive Gear</t>
  </si>
  <si>
    <t>output shaft rpm</t>
  </si>
  <si>
    <t>Diff Pinion Gear</t>
  </si>
  <si>
    <t>wheel x pie</t>
  </si>
  <si>
    <t>Axle RPM</t>
  </si>
  <si>
    <t>Diff Ring Gear</t>
  </si>
  <si>
    <t>rpm to mm per min</t>
  </si>
  <si>
    <t>mm per hour to mph</t>
  </si>
  <si>
    <t>in per sec to mm per hour</t>
  </si>
  <si>
    <t>Chart Data</t>
  </si>
  <si>
    <t>Mini 8ight RPM Calculator</t>
  </si>
  <si>
    <t>Speed (MPH)</t>
  </si>
  <si>
    <t>Motor RPM</t>
  </si>
  <si>
    <t>2nd Gear Input</t>
  </si>
  <si>
    <t>Calculation Data</t>
  </si>
  <si>
    <t>2nd Gear Spur</t>
  </si>
  <si>
    <t>gear shaft rpm 3rd</t>
  </si>
  <si>
    <t>ourput shaft rpm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</si>
</sst>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#,##0.0"/>
    <numFmt numFmtId="167" formatCode="0.0"/>
  </numFmts>
  <fonts count="10">
    <font>
      <sz val="11"/>
      <color rgb="FF000000"/>
      <name val="Calibri"/>
    </font>
    <font>
      <b/>
      <sz val="12"/>
      <color rgb="FFD8D8D8"/>
      <name val="Bilbo"/>
    </font>
    <font>
      <b/>
      <u/>
      <sz val="20"/>
      <color rgb="FFF2F2F2"/>
      <name val="Jim Nightshade"/>
    </font>
    <font>
      <b/>
      <u/>
      <sz val="12"/>
      <color rgb="FFD8D8D8"/>
      <name val="Bilbo"/>
    </font>
    <font>
      <b/>
      <sz val="12"/>
      <color rgb="FF262626"/>
      <name val="Bilbo"/>
    </font>
    <font>
      <b/>
      <sz val="12"/>
      <color rgb="FFFF0000"/>
      <name val="Bilbo"/>
    </font>
    <font>
      <b/>
      <sz val="12"/>
      <color rgb="FFF79646"/>
      <name val="Bilbo"/>
    </font>
    <font>
      <b/>
      <sz val="14"/>
      <color rgb="FFD8D8D8"/>
      <name val="Bilbo"/>
    </font>
    <font>
      <b/>
      <sz val="12"/>
      <color rgb="FFFFFFFF"/>
      <name val="Bilbo"/>
    </font>
    <font>
      <b/>
      <sz val="12"/>
      <color rgb="FFF2F2F2"/>
      <name val="Bilbo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/>
    </xf>
    <xf numFmtId="166" fontId="7" fillId="2" borderId="3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right" vertical="center"/>
    </xf>
    <xf numFmtId="167" fontId="4" fillId="3" borderId="2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8884626237136179"/>
          <c:y val="2.3247694038245215E-2"/>
          <c:w val="0.77435871226035891"/>
          <c:h val="0.7814887139107611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'Speed Calc'!$N$52:$N$53</c:f>
              <c:numCache>
                <c:formatCode>#,##0</c:formatCode>
                <c:ptCount val="2"/>
                <c:pt idx="0">
                  <c:v>110.5110357421875</c:v>
                </c:pt>
                <c:pt idx="1">
                  <c:v>0</c:v>
                </c:pt>
              </c:numCache>
            </c:numRef>
          </c:xVal>
          <c:yVal>
            <c:numRef>
              <c:f>'Speed Calc'!$O$52:$O$53</c:f>
              <c:numCache>
                <c:formatCode>#,##0</c:formatCode>
                <c:ptCount val="2"/>
                <c:pt idx="0">
                  <c:v>40515.000000000007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16032"/>
        <c:axId val="708017992"/>
      </c:scatterChart>
      <c:valAx>
        <c:axId val="708016032"/>
        <c:scaling>
          <c:orientation val="minMax"/>
        </c:scaling>
        <c:delete val="0"/>
        <c:axPos val="b"/>
        <c:majorGridlines>
          <c:spPr>
            <a:ln>
              <a:solidFill>
                <a:srgbClr val="444444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NZ"/>
                  <a:t>MP/H</a:t>
                </a:r>
              </a:p>
            </c:rich>
          </c:tx>
          <c:layout/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08017992"/>
        <c:crosses val="autoZero"/>
        <c:crossBetween val="midCat"/>
      </c:valAx>
      <c:valAx>
        <c:axId val="708017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NZ"/>
                  <a:t>RPM</a:t>
                </a:r>
              </a:p>
            </c:rich>
          </c:tx>
          <c:layout/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08016032"/>
        <c:crosses val="autoZero"/>
        <c:crossBetween val="midCat"/>
      </c:valAx>
      <c:spPr>
        <a:solidFill>
          <a:srgbClr val="444444"/>
        </a:solidFill>
      </c:spPr>
    </c:plotArea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'RPM Calc'!$H$39:$H$40</c:f>
              <c:numCache>
                <c:formatCode>#,##0</c:formatCode>
                <c:ptCount val="2"/>
                <c:pt idx="0">
                  <c:v>47.1</c:v>
                </c:pt>
                <c:pt idx="1">
                  <c:v>0</c:v>
                </c:pt>
              </c:numCache>
            </c:numRef>
          </c:xVal>
          <c:yVal>
            <c:numRef>
              <c:f>'RPM Calc'!$I$39:$I$40</c:f>
              <c:numCache>
                <c:formatCode>#,##0</c:formatCode>
                <c:ptCount val="2"/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xVal>
            <c:numRef>
              <c:f>'RPM Calc'!$H$39:$H$40</c:f>
              <c:numCache>
                <c:formatCode>#,##0</c:formatCode>
                <c:ptCount val="2"/>
                <c:pt idx="0">
                  <c:v>47.1</c:v>
                </c:pt>
                <c:pt idx="1">
                  <c:v>0</c:v>
                </c:pt>
              </c:numCache>
            </c:numRef>
          </c:xVal>
          <c:yVal>
            <c:numRef>
              <c:f>'RPM Calc'!$J$39:$J$40</c:f>
              <c:numCache>
                <c:formatCode>#,##0</c:formatCode>
                <c:ptCount val="2"/>
                <c:pt idx="0">
                  <c:v>65376.919951732132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05840"/>
        <c:axId val="708020344"/>
      </c:scatterChart>
      <c:valAx>
        <c:axId val="708005840"/>
        <c:scaling>
          <c:orientation val="minMax"/>
        </c:scaling>
        <c:delete val="0"/>
        <c:axPos val="b"/>
        <c:majorGridlines>
          <c:spPr>
            <a:ln>
              <a:solidFill>
                <a:srgbClr val="444444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08020344"/>
        <c:crosses val="autoZero"/>
        <c:crossBetween val="midCat"/>
      </c:valAx>
      <c:valAx>
        <c:axId val="70802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08005840"/>
        <c:crosses val="autoZero"/>
        <c:crossBetween val="midCat"/>
      </c:valAx>
      <c:spPr>
        <a:solidFill>
          <a:srgbClr val="444444"/>
        </a:solidFill>
      </c:spPr>
    </c:plotArea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13</xdr:row>
      <xdr:rowOff>142875</xdr:rowOff>
    </xdr:from>
    <xdr:to>
      <xdr:col>11</xdr:col>
      <xdr:colOff>114300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952500</xdr:colOff>
      <xdr:row>3</xdr:row>
      <xdr:rowOff>114300</xdr:rowOff>
    </xdr:from>
    <xdr:to>
      <xdr:col>17</xdr:col>
      <xdr:colOff>28575</xdr:colOff>
      <xdr:row>17</xdr:row>
      <xdr:rowOff>66675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1"/>
  <sheetViews>
    <sheetView tabSelected="1" workbookViewId="0">
      <selection activeCell="F9" sqref="F9"/>
    </sheetView>
  </sheetViews>
  <sheetFormatPr defaultColWidth="14.42578125" defaultRowHeight="15" customHeight="1"/>
  <cols>
    <col min="1" max="1" width="7.140625" customWidth="1"/>
    <col min="2" max="2" width="14.28515625" customWidth="1"/>
    <col min="3" max="3" width="2.85546875" customWidth="1"/>
    <col min="4" max="4" width="7.140625" customWidth="1"/>
    <col min="5" max="5" width="2.85546875" customWidth="1"/>
    <col min="6" max="6" width="14.28515625" customWidth="1"/>
    <col min="7" max="7" width="2.28515625" customWidth="1"/>
    <col min="8" max="8" width="4.140625" customWidth="1"/>
    <col min="9" max="9" width="2.28515625" customWidth="1"/>
    <col min="10" max="10" width="14.28515625" customWidth="1"/>
    <col min="11" max="11" width="3.85546875" customWidth="1"/>
    <col min="12" max="12" width="16.85546875" customWidth="1"/>
    <col min="13" max="13" width="3.5703125" customWidth="1"/>
    <col min="14" max="14" width="16.85546875" customWidth="1"/>
    <col min="15" max="15" width="5.85546875" customWidth="1"/>
    <col min="16" max="16" width="16.85546875" customWidth="1"/>
    <col min="17" max="17" width="2.85546875" customWidth="1"/>
    <col min="18" max="18" width="12.85546875" customWidth="1"/>
    <col min="19" max="19" width="12" customWidth="1"/>
    <col min="20" max="20" width="17.140625" customWidth="1"/>
    <col min="21" max="21" width="12.28515625" customWidth="1"/>
    <col min="22" max="28" width="9.140625" customWidth="1"/>
  </cols>
  <sheetData>
    <row r="1" spans="1:28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.25" customHeight="1">
      <c r="A2" s="1"/>
      <c r="B2" s="1"/>
      <c r="C2" s="1"/>
      <c r="D2" s="1"/>
      <c r="E2" s="1"/>
      <c r="F2" s="1"/>
      <c r="G2" s="1"/>
      <c r="H2" s="2" t="s">
        <v>0</v>
      </c>
      <c r="I2" s="1"/>
      <c r="J2" s="1"/>
      <c r="K2" s="1"/>
      <c r="L2" s="1"/>
      <c r="M2" s="1"/>
      <c r="N2" s="1"/>
      <c r="O2" s="1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>
      <c r="A3" s="1"/>
      <c r="B3" s="4" t="s">
        <v>1</v>
      </c>
      <c r="C3" s="1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.5" customHeight="1">
      <c r="A4" s="1"/>
      <c r="B4" s="1" t="s">
        <v>2</v>
      </c>
      <c r="C4" s="3"/>
      <c r="D4" s="1"/>
      <c r="E4" s="3"/>
      <c r="F4" s="1" t="s">
        <v>3</v>
      </c>
      <c r="G4" s="1"/>
      <c r="H4" s="1"/>
      <c r="I4" s="1"/>
      <c r="J4" s="1" t="s">
        <v>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.5" customHeight="1">
      <c r="A5" s="1"/>
      <c r="B5" s="5">
        <v>3650</v>
      </c>
      <c r="C5" s="1"/>
      <c r="D5" s="1"/>
      <c r="E5" s="1"/>
      <c r="F5" s="5">
        <v>47</v>
      </c>
      <c r="G5" s="1"/>
      <c r="H5" s="1"/>
      <c r="I5" s="1"/>
      <c r="J5" s="6">
        <v>55</v>
      </c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.5" customHeight="1">
      <c r="A6" s="1"/>
      <c r="B6" s="1"/>
      <c r="C6" s="1"/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.5" customHeight="1">
      <c r="A7" s="1"/>
      <c r="B7" s="1" t="s">
        <v>5</v>
      </c>
      <c r="C7" s="1"/>
      <c r="D7" s="1"/>
      <c r="E7" s="1"/>
      <c r="F7" s="1" t="s">
        <v>6</v>
      </c>
      <c r="G7" s="1"/>
      <c r="H7" s="1"/>
      <c r="I7" s="1"/>
      <c r="J7" s="1"/>
      <c r="K7" s="1"/>
      <c r="L7" s="1"/>
      <c r="M7" s="1"/>
      <c r="N7" s="1"/>
      <c r="O7" s="7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.5" customHeight="1">
      <c r="A8" s="1"/>
      <c r="B8" s="5">
        <v>3</v>
      </c>
      <c r="C8" s="1"/>
      <c r="D8" s="1"/>
      <c r="E8" s="1"/>
      <c r="F8" s="5">
        <v>45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.5" customHeight="1">
      <c r="A10" s="1"/>
      <c r="B10" s="4" t="s">
        <v>7</v>
      </c>
      <c r="C10" s="1"/>
      <c r="D10" s="1"/>
      <c r="E10" s="1"/>
      <c r="F10" s="1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.5" customHeight="1">
      <c r="A11" s="1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.5" customHeight="1">
      <c r="A12" s="1"/>
      <c r="B12" s="1" t="s">
        <v>8</v>
      </c>
      <c r="C12" s="1"/>
      <c r="D12" s="1"/>
      <c r="E12" s="1"/>
      <c r="F12" s="1" t="s">
        <v>9</v>
      </c>
      <c r="G12" s="1"/>
      <c r="H12" s="1"/>
      <c r="I12" s="1"/>
      <c r="J12" s="1" t="s">
        <v>10</v>
      </c>
      <c r="K12" s="1"/>
      <c r="L12" s="1" t="s">
        <v>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.5" customHeight="1">
      <c r="A13" s="1"/>
      <c r="B13" s="9">
        <f>B5*(B8*3.7)</f>
        <v>40515.000000000007</v>
      </c>
      <c r="C13" s="1"/>
      <c r="D13" s="1"/>
      <c r="E13" s="1"/>
      <c r="F13" s="10">
        <f>F8/F5</f>
        <v>0.95744680851063835</v>
      </c>
      <c r="G13" s="1"/>
      <c r="H13" s="1"/>
      <c r="I13" s="1"/>
      <c r="J13" s="11">
        <f>P48/1609344</f>
        <v>110.5110357421875</v>
      </c>
      <c r="K13" s="1"/>
      <c r="L13" s="11">
        <f>J13*1.603</f>
        <v>177.14919029472657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.5" customHeight="1">
      <c r="A16" s="1"/>
      <c r="B16" s="1"/>
      <c r="C16" s="1"/>
      <c r="D16" s="1"/>
      <c r="E16" s="1"/>
      <c r="F16" s="12"/>
      <c r="G16" s="13"/>
      <c r="H16" s="1"/>
      <c r="I16" s="13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.5" customHeight="1">
      <c r="A17" s="1"/>
      <c r="B17" s="14"/>
      <c r="C17" s="14"/>
      <c r="D17" s="14"/>
      <c r="E17" s="14"/>
      <c r="F17" s="15"/>
      <c r="G17" s="15"/>
      <c r="H17" s="14"/>
      <c r="I17" s="15"/>
      <c r="J17" s="15"/>
      <c r="K17" s="14"/>
      <c r="L17" s="16" t="s">
        <v>12</v>
      </c>
      <c r="M17" s="14"/>
      <c r="N17" s="15"/>
      <c r="O17" s="15"/>
      <c r="P17" s="15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ht="16.5" customHeight="1">
      <c r="A18" s="1"/>
      <c r="B18" s="14"/>
      <c r="C18" s="14"/>
      <c r="D18" s="14"/>
      <c r="E18" s="14"/>
      <c r="F18" s="15"/>
      <c r="G18" s="15"/>
      <c r="H18" s="14"/>
      <c r="I18" s="15"/>
      <c r="J18" s="15"/>
      <c r="K18" s="14"/>
      <c r="L18" s="14"/>
      <c r="M18" s="14"/>
      <c r="N18" s="14"/>
      <c r="O18" s="14"/>
      <c r="P18" s="15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6.5" customHeight="1">
      <c r="A19" s="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ht="16.5" customHeight="1">
      <c r="A20" s="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"/>
      <c r="P20" s="15"/>
      <c r="Q20" s="14"/>
      <c r="R20" s="14"/>
      <c r="S20" s="1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ht="16.5" customHeight="1">
      <c r="A21" s="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"/>
      <c r="P21" s="15"/>
      <c r="Q21" s="14"/>
      <c r="R21" s="14"/>
      <c r="S21" s="16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6.5" customHeight="1">
      <c r="A22" s="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5"/>
      <c r="P22" s="15"/>
      <c r="Q22" s="14"/>
      <c r="R22" s="14"/>
      <c r="S22" s="16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16.5" customHeight="1">
      <c r="A23" s="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5"/>
      <c r="P23" s="15"/>
      <c r="Q23" s="14"/>
      <c r="R23" s="14"/>
      <c r="S23" s="16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16.5" customHeight="1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5"/>
      <c r="P24" s="15"/>
      <c r="Q24" s="14"/>
      <c r="R24" s="14"/>
      <c r="S24" s="16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ht="16.5" customHeight="1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"/>
      <c r="P25" s="15"/>
      <c r="Q25" s="14"/>
      <c r="R25" s="14"/>
      <c r="S25" s="16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6.5" customHeight="1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4"/>
      <c r="R26" s="14"/>
      <c r="S26" s="16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6.5" customHeight="1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5"/>
      <c r="P27" s="15"/>
      <c r="Q27" s="14"/>
      <c r="R27" s="14"/>
      <c r="S27" s="16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6.5" customHeight="1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"/>
      <c r="P28" s="15"/>
      <c r="Q28" s="14"/>
      <c r="R28" s="14"/>
      <c r="S28" s="16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6.5" customHeight="1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"/>
      <c r="P29" s="15"/>
      <c r="Q29" s="14"/>
      <c r="R29" s="14"/>
      <c r="S29" s="16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6.5" customHeight="1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"/>
      <c r="P30" s="15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6.5" customHeight="1">
      <c r="A31" s="1"/>
      <c r="B31" s="14"/>
      <c r="C31" s="14"/>
      <c r="D31" s="14"/>
      <c r="E31" s="14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6.5" customHeight="1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6.5" customHeight="1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4" t="s">
        <v>13</v>
      </c>
      <c r="M33" s="14"/>
      <c r="N33" s="14" t="s">
        <v>14</v>
      </c>
      <c r="O33" s="15"/>
      <c r="P33" s="14" t="s">
        <v>15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6.5" customHeight="1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7"/>
      <c r="L34" s="17"/>
      <c r="M34" s="14"/>
      <c r="N34" s="15"/>
      <c r="O34" s="15"/>
      <c r="P34" s="15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6.5" customHeight="1">
      <c r="A35" s="1"/>
      <c r="B35" s="15"/>
      <c r="C35" s="15"/>
      <c r="D35" s="15"/>
      <c r="E35" s="15"/>
      <c r="F35" s="14"/>
      <c r="G35" s="15"/>
      <c r="H35" s="14" t="s">
        <v>16</v>
      </c>
      <c r="I35" s="15"/>
      <c r="J35" s="14" t="s">
        <v>17</v>
      </c>
      <c r="K35" s="17"/>
      <c r="L35" s="15" t="s">
        <v>18</v>
      </c>
      <c r="M35" s="14"/>
      <c r="N35" s="15" t="s">
        <v>19</v>
      </c>
      <c r="O35" s="18"/>
      <c r="P35" s="14" t="s">
        <v>20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6.5" customHeight="1">
      <c r="A36" s="1"/>
      <c r="B36" s="15"/>
      <c r="C36" s="15"/>
      <c r="D36" s="15"/>
      <c r="E36" s="15"/>
      <c r="F36" s="14"/>
      <c r="G36" s="15"/>
      <c r="H36" s="19">
        <v>1</v>
      </c>
      <c r="I36" s="15"/>
      <c r="J36" s="14">
        <f>H39/H36</f>
        <v>1</v>
      </c>
      <c r="K36" s="17"/>
      <c r="L36" s="15">
        <f>B13/F13</f>
        <v>42315.666666666672</v>
      </c>
      <c r="M36" s="14"/>
      <c r="N36" s="15">
        <v>1</v>
      </c>
      <c r="O36" s="15"/>
      <c r="P36" s="14">
        <f>N36/N39</f>
        <v>1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6.5" customHeight="1">
      <c r="A37" s="1"/>
      <c r="B37" s="15"/>
      <c r="C37" s="15"/>
      <c r="D37" s="15"/>
      <c r="E37" s="15"/>
      <c r="F37" s="14"/>
      <c r="G37" s="15"/>
      <c r="H37" s="14"/>
      <c r="I37" s="15"/>
      <c r="J37" s="15"/>
      <c r="K37" s="17"/>
      <c r="L37" s="15"/>
      <c r="M37" s="14"/>
      <c r="N37" s="15"/>
      <c r="O37" s="15"/>
      <c r="P37" s="15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6.5" customHeight="1">
      <c r="A38" s="1"/>
      <c r="B38" s="15"/>
      <c r="C38" s="15"/>
      <c r="D38" s="15"/>
      <c r="E38" s="15"/>
      <c r="F38" s="14"/>
      <c r="G38" s="15"/>
      <c r="H38" s="14" t="s">
        <v>21</v>
      </c>
      <c r="I38" s="15"/>
      <c r="J38" s="14" t="s">
        <v>22</v>
      </c>
      <c r="K38" s="17"/>
      <c r="L38" s="15" t="s">
        <v>23</v>
      </c>
      <c r="M38" s="14"/>
      <c r="N38" s="15" t="s">
        <v>24</v>
      </c>
      <c r="O38" s="18"/>
      <c r="P38" s="14" t="s">
        <v>25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6.5" customHeight="1">
      <c r="A39" s="1"/>
      <c r="B39" s="15"/>
      <c r="C39" s="15"/>
      <c r="D39" s="15"/>
      <c r="E39" s="15"/>
      <c r="F39" s="14"/>
      <c r="G39" s="15"/>
      <c r="H39" s="19">
        <v>1</v>
      </c>
      <c r="I39" s="15"/>
      <c r="J39" s="14">
        <f>N39/N36</f>
        <v>1</v>
      </c>
      <c r="K39" s="17"/>
      <c r="L39" s="15">
        <f>L36/J36</f>
        <v>42315.666666666672</v>
      </c>
      <c r="M39" s="14"/>
      <c r="N39" s="15">
        <v>1</v>
      </c>
      <c r="O39" s="15"/>
      <c r="P39" s="17">
        <v>3.1415926500000002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6.5" customHeight="1">
      <c r="A40" s="1"/>
      <c r="B40" s="15"/>
      <c r="C40" s="15"/>
      <c r="D40" s="15"/>
      <c r="E40" s="15"/>
      <c r="F40" s="15"/>
      <c r="G40" s="15"/>
      <c r="H40" s="15"/>
      <c r="I40" s="15"/>
      <c r="J40" s="14"/>
      <c r="K40" s="17"/>
      <c r="L40" s="17"/>
      <c r="M40" s="14"/>
      <c r="N40" s="15"/>
      <c r="O40" s="15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6.5" customHeight="1">
      <c r="A41" s="1"/>
      <c r="B41" s="15"/>
      <c r="C41" s="15"/>
      <c r="D41" s="15"/>
      <c r="E41" s="15"/>
      <c r="F41" s="14"/>
      <c r="G41" s="14"/>
      <c r="H41" s="14"/>
      <c r="I41" s="14"/>
      <c r="J41" s="14" t="s">
        <v>26</v>
      </c>
      <c r="K41" s="17"/>
      <c r="L41" s="15" t="s">
        <v>27</v>
      </c>
      <c r="M41" s="15"/>
      <c r="N41" s="15" t="s">
        <v>28</v>
      </c>
      <c r="O41" s="14"/>
      <c r="P41" s="14" t="s">
        <v>29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6.5" customHeight="1">
      <c r="A42" s="1"/>
      <c r="B42" s="15"/>
      <c r="C42" s="15"/>
      <c r="D42" s="15"/>
      <c r="E42" s="15"/>
      <c r="F42" s="14"/>
      <c r="G42" s="14"/>
      <c r="H42" s="14"/>
      <c r="I42" s="14"/>
      <c r="J42" s="14">
        <f>N45/N42</f>
        <v>2.4666666666666668</v>
      </c>
      <c r="K42" s="17"/>
      <c r="L42" s="15">
        <f>L39/J39</f>
        <v>42315.666666666672</v>
      </c>
      <c r="M42" s="15"/>
      <c r="N42" s="15">
        <v>15</v>
      </c>
      <c r="O42" s="14"/>
      <c r="P42" s="15">
        <f>J5*P39</f>
        <v>172.78759575000001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6.5" customHeight="1">
      <c r="A43" s="1"/>
      <c r="B43" s="15"/>
      <c r="C43" s="15"/>
      <c r="D43" s="15"/>
      <c r="E43" s="15"/>
      <c r="F43" s="14"/>
      <c r="G43" s="14"/>
      <c r="H43" s="14"/>
      <c r="I43" s="14"/>
      <c r="J43" s="14"/>
      <c r="K43" s="17"/>
      <c r="L43" s="15"/>
      <c r="M43" s="15"/>
      <c r="N43" s="15"/>
      <c r="O43" s="15"/>
      <c r="P43" s="15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6.5" customHeight="1">
      <c r="A44" s="1"/>
      <c r="B44" s="15"/>
      <c r="C44" s="15"/>
      <c r="D44" s="15"/>
      <c r="E44" s="15"/>
      <c r="F44" s="14"/>
      <c r="G44" s="14"/>
      <c r="H44" s="14"/>
      <c r="I44" s="14"/>
      <c r="J44" s="15" t="s">
        <v>30</v>
      </c>
      <c r="K44" s="17"/>
      <c r="L44" s="15" t="s">
        <v>30</v>
      </c>
      <c r="M44" s="15"/>
      <c r="N44" s="15" t="s">
        <v>31</v>
      </c>
      <c r="O44" s="15"/>
      <c r="P44" s="15" t="s">
        <v>32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6.5" customHeight="1">
      <c r="A45" s="1"/>
      <c r="B45" s="15"/>
      <c r="C45" s="15"/>
      <c r="D45" s="15"/>
      <c r="E45" s="15"/>
      <c r="F45" s="14"/>
      <c r="G45" s="14"/>
      <c r="H45" s="14"/>
      <c r="I45" s="14"/>
      <c r="J45" s="15">
        <f>P45/P42</f>
        <v>17155</v>
      </c>
      <c r="K45" s="17"/>
      <c r="L45" s="15">
        <f>L42/J42</f>
        <v>17155</v>
      </c>
      <c r="M45" s="15"/>
      <c r="N45" s="15">
        <v>37</v>
      </c>
      <c r="O45" s="15"/>
      <c r="P45" s="15">
        <f>L45*P42</f>
        <v>2964171.2050912501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6.5" customHeight="1">
      <c r="A46" s="1"/>
      <c r="B46" s="15"/>
      <c r="C46" s="15"/>
      <c r="D46" s="15"/>
      <c r="E46" s="15"/>
      <c r="F46" s="15"/>
      <c r="G46" s="15"/>
      <c r="H46" s="15"/>
      <c r="I46" s="15"/>
      <c r="J46" s="14"/>
      <c r="K46" s="17"/>
      <c r="L46" s="17"/>
      <c r="M46" s="14"/>
      <c r="N46" s="14"/>
      <c r="O46" s="14"/>
      <c r="P46" s="15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6.5" customHeight="1">
      <c r="A47" s="1"/>
      <c r="B47" s="15"/>
      <c r="C47" s="15"/>
      <c r="D47" s="15"/>
      <c r="E47" s="15"/>
      <c r="F47" s="15"/>
      <c r="G47" s="15"/>
      <c r="H47" s="15"/>
      <c r="I47" s="15"/>
      <c r="J47" s="14"/>
      <c r="K47" s="17"/>
      <c r="L47" s="15" t="s">
        <v>33</v>
      </c>
      <c r="M47" s="14"/>
      <c r="N47" s="14"/>
      <c r="O47" s="14"/>
      <c r="P47" s="15" t="s">
        <v>34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6.5" customHeight="1">
      <c r="A48" s="1"/>
      <c r="B48" s="14"/>
      <c r="C48" s="14"/>
      <c r="D48" s="15"/>
      <c r="E48" s="15"/>
      <c r="F48" s="15"/>
      <c r="G48" s="15"/>
      <c r="H48" s="14"/>
      <c r="I48" s="15"/>
      <c r="J48" s="14"/>
      <c r="K48" s="17"/>
      <c r="L48" s="15">
        <f>P48/1609344</f>
        <v>110.5110357421875</v>
      </c>
      <c r="M48" s="14"/>
      <c r="N48" s="14"/>
      <c r="O48" s="15"/>
      <c r="P48" s="15">
        <f>P45*60</f>
        <v>177850272.305475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6.5" customHeight="1">
      <c r="A49" s="1"/>
      <c r="B49" s="14"/>
      <c r="C49" s="14"/>
      <c r="D49" s="15"/>
      <c r="E49" s="15"/>
      <c r="F49" s="15"/>
      <c r="G49" s="15"/>
      <c r="H49" s="14"/>
      <c r="I49" s="15"/>
      <c r="J49" s="14"/>
      <c r="K49" s="17"/>
      <c r="L49" s="17"/>
      <c r="M49" s="14"/>
      <c r="N49" s="15"/>
      <c r="O49" s="14"/>
      <c r="P49" s="15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6.5" customHeight="1">
      <c r="A50" s="1"/>
      <c r="B50" s="14"/>
      <c r="C50" s="14"/>
      <c r="D50" s="17"/>
      <c r="E50" s="17"/>
      <c r="F50" s="17"/>
      <c r="G50" s="17"/>
      <c r="H50" s="17"/>
      <c r="I50" s="17"/>
      <c r="J50" s="14"/>
      <c r="K50" s="17"/>
      <c r="L50" s="17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6.5" customHeight="1">
      <c r="A51" s="1"/>
      <c r="B51" s="14"/>
      <c r="C51" s="14"/>
      <c r="D51" s="17"/>
      <c r="E51" s="17"/>
      <c r="F51" s="17"/>
      <c r="G51" s="17"/>
      <c r="H51" s="17"/>
      <c r="I51" s="17"/>
      <c r="J51" s="14"/>
      <c r="K51" s="17"/>
      <c r="L51" s="17"/>
      <c r="M51" s="14"/>
      <c r="N51" s="14" t="s">
        <v>35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6.5" customHeight="1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>
        <f>J13</f>
        <v>110.5110357421875</v>
      </c>
      <c r="O52" s="15">
        <f>B13</f>
        <v>40515.000000000007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6.5" customHeight="1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>
        <v>0</v>
      </c>
      <c r="O53" s="15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6.5" customHeight="1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6.5" customHeight="1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6.5" customHeight="1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6.5" customHeight="1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6.5" customHeight="1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6.5" customHeight="1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6.5" customHeight="1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6.5" customHeight="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6.5" customHeight="1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ht="16.5" customHeight="1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ht="16.5" customHeight="1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ht="16.5" customHeight="1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ht="16.5" customHeight="1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6.5" customHeight="1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16.5" customHeight="1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6.5" customHeight="1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6.5" customHeight="1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6.5" customHeight="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6.5" customHeight="1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6.5" customHeight="1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6.5" customHeight="1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6.5" customHeight="1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6.5" customHeight="1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6.5" customHeight="1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6.5" customHeight="1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6.5" customHeight="1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6.5" customHeight="1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6.5" customHeight="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6.5" customHeight="1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ht="16.5" customHeight="1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ht="16.5" customHeight="1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ht="16.5" customHeight="1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ht="16.5" customHeight="1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ht="16.5" customHeight="1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t="16.5" customHeight="1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ht="16.5" customHeight="1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ht="16.5" customHeight="1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ht="16.5" customHeight="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ht="16.5" customHeight="1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ht="16.5" customHeight="1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ht="16.5" customHeight="1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ht="16.5" customHeight="1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6.5" customHeight="1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 ht="16.5" customHeight="1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ht="16.5" customHeight="1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ht="16.5" customHeight="1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ht="16.5" customHeight="1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 ht="16.5" customHeight="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ht="16.5" customHeight="1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6.5" customHeight="1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 ht="16.5" customHeight="1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ht="16.5" customHeight="1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ht="16.5" customHeight="1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ht="16.5" customHeight="1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ht="16.5" customHeight="1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ht="16.5" customHeight="1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ht="16.5" customHeight="1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ht="16.5" customHeight="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/>
  </sheetViews>
  <sheetFormatPr defaultColWidth="14.42578125" defaultRowHeight="15" customHeight="1"/>
  <cols>
    <col min="1" max="1" width="7.140625" customWidth="1"/>
    <col min="2" max="2" width="14.28515625" customWidth="1"/>
    <col min="3" max="3" width="2.85546875" customWidth="1"/>
    <col min="4" max="4" width="7.140625" customWidth="1"/>
    <col min="5" max="5" width="3" customWidth="1"/>
    <col min="6" max="6" width="14.28515625" customWidth="1"/>
    <col min="7" max="7" width="5.7109375" customWidth="1"/>
    <col min="8" max="8" width="20.28515625" customWidth="1"/>
    <col min="9" max="9" width="3.42578125" customWidth="1"/>
    <col min="10" max="10" width="12.42578125" customWidth="1"/>
    <col min="11" max="11" width="3.85546875" customWidth="1"/>
    <col min="12" max="12" width="16.85546875" customWidth="1"/>
    <col min="13" max="13" width="3.5703125" customWidth="1"/>
    <col min="14" max="14" width="16.85546875" customWidth="1"/>
    <col min="15" max="15" width="5.85546875" customWidth="1"/>
    <col min="16" max="16" width="5" customWidth="1"/>
    <col min="17" max="17" width="16.140625" customWidth="1"/>
    <col min="18" max="18" width="16.85546875" customWidth="1"/>
  </cols>
  <sheetData>
    <row r="1" spans="1:18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6.25" customHeight="1">
      <c r="A2" s="1"/>
      <c r="B2" s="1"/>
      <c r="C2" s="1"/>
      <c r="D2" s="1"/>
      <c r="E2" s="1"/>
      <c r="F2" s="1"/>
      <c r="G2" s="1"/>
      <c r="H2" s="2" t="s">
        <v>36</v>
      </c>
      <c r="I2" s="1"/>
      <c r="J2" s="1"/>
      <c r="K2" s="1"/>
      <c r="L2" s="1"/>
      <c r="M2" s="1"/>
      <c r="N2" s="1"/>
      <c r="O2" s="1"/>
      <c r="P2" s="3"/>
      <c r="Q2" s="3"/>
      <c r="R2" s="1"/>
    </row>
    <row r="3" spans="1:18" ht="16.5" customHeight="1">
      <c r="A3" s="1"/>
      <c r="B3" s="4" t="s">
        <v>1</v>
      </c>
      <c r="C3" s="1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>
      <c r="A4" s="1"/>
      <c r="B4" s="1" t="s">
        <v>3</v>
      </c>
      <c r="C4" s="1"/>
      <c r="D4" s="1"/>
      <c r="E4" s="3"/>
      <c r="F4" s="1" t="s">
        <v>4</v>
      </c>
      <c r="G4" s="20"/>
      <c r="H4" s="21" t="s">
        <v>28</v>
      </c>
      <c r="I4" s="20"/>
      <c r="J4" s="20"/>
      <c r="K4" s="1"/>
      <c r="L4" s="1"/>
      <c r="M4" s="1"/>
      <c r="N4" s="1"/>
      <c r="O4" s="1"/>
      <c r="P4" s="1"/>
      <c r="Q4" s="1"/>
      <c r="R4" s="1"/>
    </row>
    <row r="5" spans="1:18" ht="16.5" customHeight="1">
      <c r="A5" s="1"/>
      <c r="B5" s="6">
        <v>16</v>
      </c>
      <c r="C5" s="3"/>
      <c r="D5" s="1"/>
      <c r="E5" s="1"/>
      <c r="F5" s="6">
        <v>55</v>
      </c>
      <c r="G5" s="20"/>
      <c r="H5" s="20">
        <v>15</v>
      </c>
      <c r="I5" s="20"/>
      <c r="J5" s="20"/>
      <c r="K5" s="1"/>
      <c r="L5" s="1"/>
      <c r="M5" s="1"/>
      <c r="N5" s="1"/>
      <c r="O5" s="3"/>
      <c r="P5" s="1"/>
      <c r="Q5" s="1"/>
      <c r="R5" s="1"/>
    </row>
    <row r="6" spans="1:18" ht="16.5" customHeight="1">
      <c r="A6" s="1"/>
      <c r="B6" s="3"/>
      <c r="C6" s="3"/>
      <c r="D6" s="1"/>
      <c r="E6" s="1"/>
      <c r="F6" s="1"/>
      <c r="G6" s="20"/>
      <c r="H6" s="20"/>
      <c r="I6" s="20"/>
      <c r="J6" s="20"/>
      <c r="K6" s="1"/>
      <c r="L6" s="1"/>
      <c r="M6" s="1"/>
      <c r="N6" s="1"/>
      <c r="O6" s="1"/>
      <c r="P6" s="1"/>
      <c r="Q6" s="1"/>
      <c r="R6" s="1"/>
    </row>
    <row r="7" spans="1:18" ht="16.5" customHeight="1">
      <c r="A7" s="1"/>
      <c r="B7" s="1" t="s">
        <v>6</v>
      </c>
      <c r="C7" s="3"/>
      <c r="D7" s="1"/>
      <c r="E7" s="1"/>
      <c r="F7" s="1" t="s">
        <v>37</v>
      </c>
      <c r="G7" s="20"/>
      <c r="H7" s="20" t="s">
        <v>31</v>
      </c>
      <c r="I7" s="20"/>
      <c r="J7" s="20"/>
      <c r="K7" s="1"/>
      <c r="L7" s="1"/>
      <c r="M7" s="1"/>
      <c r="N7" s="1"/>
      <c r="O7" s="7"/>
      <c r="P7" s="1"/>
      <c r="Q7" s="1"/>
      <c r="R7" s="1"/>
    </row>
    <row r="8" spans="1:18" ht="16.5" customHeight="1">
      <c r="A8" s="1"/>
      <c r="B8" s="6">
        <v>58</v>
      </c>
      <c r="C8" s="3"/>
      <c r="D8" s="1"/>
      <c r="E8" s="1"/>
      <c r="F8" s="22">
        <v>47.1</v>
      </c>
      <c r="G8" s="20"/>
      <c r="H8" s="20">
        <v>37</v>
      </c>
      <c r="I8" s="20"/>
      <c r="J8" s="20"/>
      <c r="K8" s="1"/>
      <c r="L8" s="1"/>
      <c r="M8" s="1"/>
      <c r="N8" s="1"/>
      <c r="O8" s="1"/>
      <c r="P8" s="1"/>
      <c r="Q8" s="1"/>
      <c r="R8" s="1"/>
    </row>
    <row r="9" spans="1:18" ht="16.5" customHeight="1">
      <c r="A9" s="1"/>
      <c r="B9" s="1"/>
      <c r="C9" s="3"/>
      <c r="D9" s="1"/>
      <c r="E9" s="1"/>
      <c r="F9" s="1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5" customHeight="1">
      <c r="A10" s="1"/>
      <c r="B10" s="1"/>
      <c r="C10" s="1"/>
      <c r="D10" s="1"/>
      <c r="E10" s="1"/>
      <c r="F10" s="1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5" customHeight="1">
      <c r="A11" s="1"/>
      <c r="B11" s="4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5" customHeight="1">
      <c r="A13" s="1"/>
      <c r="B13" s="1" t="s">
        <v>9</v>
      </c>
      <c r="C13" s="1"/>
      <c r="D13" s="1"/>
      <c r="E13" s="1"/>
      <c r="F13" s="1" t="s">
        <v>38</v>
      </c>
      <c r="G13" s="1"/>
      <c r="H13" s="23"/>
      <c r="I13" s="1"/>
      <c r="J13" s="24"/>
      <c r="K13" s="1"/>
      <c r="L13" s="1"/>
      <c r="M13" s="1"/>
      <c r="N13" s="1"/>
      <c r="O13" s="1"/>
      <c r="P13" s="1"/>
      <c r="Q13" s="1"/>
      <c r="R13" s="1"/>
    </row>
    <row r="14" spans="1:18" ht="16.5" customHeight="1">
      <c r="A14" s="1"/>
      <c r="B14" s="25">
        <f>B8/B5</f>
        <v>3.625</v>
      </c>
      <c r="C14" s="1"/>
      <c r="D14" s="1"/>
      <c r="E14" s="1"/>
      <c r="F14" s="9">
        <f>N30*B14</f>
        <v>65376.919951732132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6.5" customHeight="1">
      <c r="A16" s="1"/>
      <c r="B16" s="20" t="s">
        <v>26</v>
      </c>
      <c r="C16" s="1"/>
      <c r="D16" s="1"/>
      <c r="E16" s="1"/>
      <c r="F16" s="1"/>
      <c r="G16" s="1"/>
      <c r="H16" s="20" t="s">
        <v>17</v>
      </c>
      <c r="I16" s="1"/>
      <c r="J16" s="1"/>
      <c r="K16" s="1"/>
      <c r="L16" s="1"/>
      <c r="M16" s="1"/>
      <c r="N16" s="3"/>
      <c r="O16" s="3"/>
      <c r="P16" s="1"/>
      <c r="Q16" s="1"/>
      <c r="R16" s="1"/>
    </row>
    <row r="17" spans="1:18" ht="16.5" customHeight="1">
      <c r="A17" s="1"/>
      <c r="B17" s="20">
        <f>H8/H5</f>
        <v>2.4666666666666668</v>
      </c>
      <c r="C17" s="1"/>
      <c r="D17" s="1"/>
      <c r="E17" s="1"/>
      <c r="F17" s="1"/>
      <c r="G17" s="1"/>
      <c r="H17" s="20">
        <f>H32/H29</f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0">
        <f>F5*L19</f>
        <v>172.78759575000001</v>
      </c>
      <c r="M18" s="1"/>
      <c r="N18" s="1"/>
      <c r="O18" s="1"/>
      <c r="P18" s="1"/>
      <c r="Q18" s="1"/>
      <c r="R18" s="1"/>
    </row>
    <row r="19" spans="1:18" ht="16.5" customHeight="1">
      <c r="A19" s="1"/>
      <c r="B19" s="1"/>
      <c r="C19" s="1"/>
      <c r="D19" s="1"/>
      <c r="E19" s="1"/>
      <c r="F19" s="1"/>
      <c r="G19" s="1"/>
      <c r="H19" s="20" t="s">
        <v>10</v>
      </c>
      <c r="I19" s="1"/>
      <c r="J19" s="1"/>
      <c r="K19" s="1"/>
      <c r="L19" s="20">
        <v>3.1415926500000002</v>
      </c>
      <c r="M19" s="1"/>
      <c r="N19" s="1"/>
      <c r="O19" s="1"/>
      <c r="P19" s="1"/>
      <c r="Q19" s="1"/>
      <c r="R19" s="1"/>
    </row>
    <row r="20" spans="1:18" ht="16.5" customHeight="1">
      <c r="A20" s="1"/>
      <c r="B20" s="1"/>
      <c r="C20" s="1"/>
      <c r="D20" s="1"/>
      <c r="E20" s="1"/>
      <c r="F20" s="1"/>
      <c r="G20" s="1"/>
      <c r="H20" s="20">
        <f>F8</f>
        <v>47.1</v>
      </c>
      <c r="I20" s="1"/>
      <c r="J20" s="1"/>
      <c r="K20" s="1"/>
      <c r="L20" s="20">
        <f>J29/J32</f>
        <v>1</v>
      </c>
      <c r="M20" s="1"/>
      <c r="N20" s="1"/>
      <c r="O20" s="1"/>
      <c r="P20" s="1"/>
      <c r="Q20" s="1"/>
      <c r="R20" s="1"/>
    </row>
    <row r="21" spans="1:18" ht="16.5" customHeight="1">
      <c r="A21" s="1"/>
      <c r="B21" s="1"/>
      <c r="C21" s="1"/>
      <c r="D21" s="1"/>
      <c r="E21" s="1"/>
      <c r="F21" s="1"/>
      <c r="G21" s="20"/>
      <c r="H21" s="20">
        <f>J24/60</f>
        <v>1263335.04</v>
      </c>
      <c r="I21" s="20"/>
      <c r="J21" s="1"/>
      <c r="K21" s="1"/>
      <c r="L21" s="1"/>
      <c r="M21" s="1"/>
      <c r="N21" s="1"/>
      <c r="O21" s="1"/>
      <c r="P21" s="1"/>
      <c r="Q21" s="26" t="s">
        <v>12</v>
      </c>
      <c r="R21" s="1"/>
    </row>
    <row r="22" spans="1:18" ht="16.5" customHeight="1">
      <c r="A22" s="1"/>
      <c r="B22" s="1"/>
      <c r="C22" s="1"/>
      <c r="D22" s="1"/>
      <c r="E22" s="1"/>
      <c r="F22" s="1"/>
      <c r="G22" s="1"/>
      <c r="H22" s="20" t="s">
        <v>30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6.5" customHeight="1">
      <c r="A23" s="1"/>
      <c r="B23" s="1"/>
      <c r="C23" s="1"/>
      <c r="D23" s="1"/>
      <c r="E23" s="1"/>
      <c r="F23" s="1"/>
      <c r="G23" s="3"/>
      <c r="H23" s="20">
        <f>H21/L18</f>
        <v>7311.4915137072276</v>
      </c>
      <c r="I23" s="3"/>
      <c r="J23" s="1"/>
      <c r="K23" s="1"/>
      <c r="L23" s="1"/>
      <c r="M23" s="1"/>
      <c r="N23" s="1"/>
      <c r="O23" s="1"/>
      <c r="P23" s="1"/>
      <c r="Q23" s="1"/>
      <c r="R23" s="1"/>
    </row>
    <row r="24" spans="1:18" ht="16.5" customHeight="1">
      <c r="A24" s="1"/>
      <c r="B24" s="1"/>
      <c r="C24" s="1"/>
      <c r="D24" s="1"/>
      <c r="E24" s="1"/>
      <c r="F24" s="20">
        <f>60*F21</f>
        <v>0</v>
      </c>
      <c r="G24" s="20"/>
      <c r="H24" s="1"/>
      <c r="I24" s="20"/>
      <c r="J24" s="20">
        <f>H20*1609344</f>
        <v>75800102.400000006</v>
      </c>
      <c r="K24" s="1"/>
      <c r="L24" s="1"/>
      <c r="M24" s="1"/>
      <c r="N24" s="1"/>
      <c r="O24" s="1"/>
      <c r="P24" s="1"/>
      <c r="Q24" s="1"/>
      <c r="R24" s="1"/>
    </row>
    <row r="25" spans="1:18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6.5" customHeight="1">
      <c r="A28" s="1"/>
      <c r="B28" s="1"/>
      <c r="C28" s="1"/>
      <c r="D28" s="1"/>
      <c r="E28" s="1"/>
      <c r="F28" s="1"/>
      <c r="G28" s="1"/>
      <c r="H28" s="20" t="s">
        <v>39</v>
      </c>
      <c r="I28" s="20"/>
      <c r="J28" s="20" t="s">
        <v>19</v>
      </c>
      <c r="K28" s="1"/>
      <c r="L28" s="1"/>
      <c r="M28" s="1"/>
      <c r="N28" s="20"/>
      <c r="O28" s="20" t="s">
        <v>40</v>
      </c>
      <c r="P28" s="20"/>
      <c r="Q28" s="20"/>
      <c r="R28" s="20"/>
    </row>
    <row r="29" spans="1:18" ht="16.5" customHeight="1">
      <c r="A29" s="1"/>
      <c r="B29" s="1"/>
      <c r="C29" s="1"/>
      <c r="D29" s="1"/>
      <c r="E29" s="1"/>
      <c r="F29" s="1"/>
      <c r="G29" s="1"/>
      <c r="H29" s="20">
        <v>1</v>
      </c>
      <c r="I29" s="20"/>
      <c r="J29" s="20">
        <v>1</v>
      </c>
      <c r="K29" s="1"/>
      <c r="L29" s="1"/>
      <c r="M29" s="1"/>
      <c r="N29" s="20" t="s">
        <v>18</v>
      </c>
      <c r="O29" s="20"/>
      <c r="P29" s="20"/>
      <c r="Q29" s="20"/>
      <c r="R29" s="20"/>
    </row>
    <row r="30" spans="1:18" ht="16.5" customHeight="1">
      <c r="A30" s="1"/>
      <c r="B30" s="1"/>
      <c r="C30" s="1"/>
      <c r="D30" s="1"/>
      <c r="E30" s="1"/>
      <c r="F30" s="1"/>
      <c r="G30" s="1"/>
      <c r="H30" s="20"/>
      <c r="I30" s="20"/>
      <c r="J30" s="20"/>
      <c r="K30" s="1"/>
      <c r="L30" s="1"/>
      <c r="M30" s="1"/>
      <c r="N30" s="20">
        <f>N39*H17</f>
        <v>18035.01240047783</v>
      </c>
      <c r="O30" s="20"/>
      <c r="P30" s="20"/>
      <c r="Q30" s="20"/>
      <c r="R30" s="20"/>
    </row>
    <row r="31" spans="1:18" ht="16.5" customHeight="1">
      <c r="A31" s="1"/>
      <c r="B31" s="1"/>
      <c r="C31" s="1"/>
      <c r="D31" s="1"/>
      <c r="E31" s="1"/>
      <c r="F31" s="1"/>
      <c r="G31" s="1"/>
      <c r="H31" s="20" t="s">
        <v>41</v>
      </c>
      <c r="I31" s="20"/>
      <c r="J31" s="20" t="s">
        <v>24</v>
      </c>
      <c r="K31" s="1"/>
      <c r="L31" s="1"/>
      <c r="M31" s="1"/>
      <c r="N31" s="20"/>
      <c r="O31" s="20"/>
      <c r="P31" s="20"/>
      <c r="Q31" s="20"/>
      <c r="R31" s="20"/>
    </row>
    <row r="32" spans="1:18" ht="16.5" customHeight="1">
      <c r="A32" s="1"/>
      <c r="B32" s="1"/>
      <c r="C32" s="1"/>
      <c r="D32" s="1"/>
      <c r="E32" s="1"/>
      <c r="F32" s="1"/>
      <c r="G32" s="1"/>
      <c r="H32" s="20">
        <v>1</v>
      </c>
      <c r="I32" s="20"/>
      <c r="J32" s="20">
        <v>1</v>
      </c>
      <c r="K32" s="1"/>
      <c r="L32" s="1"/>
      <c r="M32" s="1"/>
      <c r="N32" s="27"/>
      <c r="O32" s="27"/>
      <c r="P32" s="27"/>
      <c r="Q32" s="20"/>
      <c r="R32" s="20"/>
    </row>
    <row r="33" spans="1:18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0"/>
      <c r="O33" s="20"/>
      <c r="P33" s="20"/>
      <c r="Q33" s="20"/>
      <c r="R33" s="20"/>
    </row>
    <row r="34" spans="1:18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0"/>
      <c r="O34" s="20"/>
      <c r="P34" s="20"/>
      <c r="Q34" s="20"/>
      <c r="R34" s="20"/>
    </row>
    <row r="35" spans="1:18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7"/>
      <c r="O35" s="27"/>
      <c r="P35" s="27"/>
      <c r="Q35" s="20"/>
      <c r="R35" s="20"/>
    </row>
    <row r="36" spans="1:18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0"/>
      <c r="O36" s="20"/>
      <c r="P36" s="20"/>
      <c r="Q36" s="20"/>
      <c r="R36" s="20"/>
    </row>
    <row r="37" spans="1:18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0"/>
      <c r="O37" s="20"/>
      <c r="P37" s="20"/>
      <c r="Q37" s="20"/>
      <c r="R37" s="20"/>
    </row>
    <row r="38" spans="1:1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7" t="s">
        <v>42</v>
      </c>
      <c r="O38" s="27"/>
      <c r="P38" s="27" t="s">
        <v>43</v>
      </c>
      <c r="Q38" s="20"/>
      <c r="R38" s="20"/>
    </row>
    <row r="39" spans="1:18" ht="16.5" customHeight="1">
      <c r="A39" s="1"/>
      <c r="B39" s="1"/>
      <c r="C39" s="1"/>
      <c r="D39" s="1"/>
      <c r="E39" s="1"/>
      <c r="F39" s="1"/>
      <c r="G39" s="1"/>
      <c r="H39" s="13">
        <f>F8</f>
        <v>47.1</v>
      </c>
      <c r="I39" s="13"/>
      <c r="J39" s="13">
        <f>F14</f>
        <v>65376.919951732132</v>
      </c>
      <c r="K39" s="1"/>
      <c r="L39" s="1"/>
      <c r="M39" s="1"/>
      <c r="N39" s="20">
        <f>P39/L20</f>
        <v>18035.01240047783</v>
      </c>
      <c r="O39" s="20"/>
      <c r="P39" s="20">
        <f>B17*H23</f>
        <v>18035.01240047783</v>
      </c>
      <c r="Q39" s="20"/>
      <c r="R39" s="20"/>
    </row>
    <row r="40" spans="1:18" ht="16.5" customHeight="1">
      <c r="A40" s="1"/>
      <c r="B40" s="1"/>
      <c r="C40" s="1"/>
      <c r="D40" s="1"/>
      <c r="E40" s="1"/>
      <c r="F40" s="1"/>
      <c r="G40" s="1"/>
      <c r="H40" s="13">
        <v>0</v>
      </c>
      <c r="I40" s="13"/>
      <c r="J40" s="13">
        <v>0</v>
      </c>
      <c r="K40" s="1"/>
      <c r="L40" s="1"/>
      <c r="M40" s="1"/>
      <c r="N40" s="20"/>
      <c r="O40" s="20"/>
      <c r="P40" s="20"/>
      <c r="Q40" s="20"/>
      <c r="R40" s="20"/>
    </row>
    <row r="41" spans="1:18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  <c r="Q41" s="7"/>
      <c r="R41" s="1"/>
    </row>
    <row r="42" spans="1:18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 Calc</vt:lpstr>
      <vt:lpstr>RPM Calc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Rajeczky</dc:creator>
  <cp:lastModifiedBy>Dyson Parkes</cp:lastModifiedBy>
  <cp:lastPrinted>2018-05-03T01:00:01Z</cp:lastPrinted>
  <dcterms:created xsi:type="dcterms:W3CDTF">2012-02-04T09:11:27Z</dcterms:created>
  <dcterms:modified xsi:type="dcterms:W3CDTF">2018-05-10T22:38:25Z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f6e3a5cf-568b-4629-a650-949188e9bf15</vt:lpwstr>
  </property>
</Properties>
</file>