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rkman\code\dtk-tools-ecosystem\hiv\hiv\examples\eSwatini-resurrected\Data\"/>
    </mc:Choice>
  </mc:AlternateContent>
  <xr:revisionPtr revIDLastSave="0" documentId="8_{B46BB4A9-CCD5-43D4-8819-5D6C8CF4EF2D}" xr6:coauthVersionLast="47" xr6:coauthVersionMax="47" xr10:uidLastSave="{00000000-0000-0000-0000-000000000000}"/>
  <bookViews>
    <workbookView xWindow="0" yWindow="0" windowWidth="19200" windowHeight="21000" activeTab="3" xr2:uid="{9D11E1DD-EECF-47D3-A095-422DA4A3BCBA}"/>
  </bookViews>
  <sheets>
    <sheet name="Prevalence" sheetId="1" r:id="rId1"/>
    <sheet name="ARTCoverage" sheetId="3" r:id="rId2"/>
    <sheet name="ViralLoadSuppression" sheetId="2" r:id="rId3"/>
    <sheet name="ARTCoverage by ag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4" l="1"/>
  <c r="O19" i="4"/>
  <c r="N22" i="4"/>
  <c r="D27" i="4"/>
  <c r="D26" i="4"/>
  <c r="A11" i="4"/>
  <c r="B11" i="4"/>
  <c r="C11" i="4"/>
  <c r="D11" i="4"/>
  <c r="E11" i="4"/>
  <c r="F11" i="4"/>
  <c r="J11" i="4" s="1"/>
  <c r="N11" i="4" s="1"/>
  <c r="G11" i="4"/>
  <c r="A17" i="4"/>
  <c r="B17" i="4"/>
  <c r="C17" i="4"/>
  <c r="D17" i="4"/>
  <c r="E17" i="4"/>
  <c r="I17" i="4" s="1"/>
  <c r="F17" i="4"/>
  <c r="J17" i="4" s="1"/>
  <c r="N17" i="4" s="1"/>
  <c r="G17" i="4"/>
  <c r="K17" i="4" s="1"/>
  <c r="O17" i="4" s="1"/>
  <c r="A12" i="4"/>
  <c r="B12" i="4"/>
  <c r="C12" i="4"/>
  <c r="D12" i="4"/>
  <c r="E12" i="4"/>
  <c r="F12" i="4"/>
  <c r="G12" i="4"/>
  <c r="A18" i="4"/>
  <c r="B18" i="4"/>
  <c r="C18" i="4"/>
  <c r="D18" i="4"/>
  <c r="E18" i="4"/>
  <c r="I18" i="4" s="1"/>
  <c r="M18" i="4" s="1"/>
  <c r="F18" i="4"/>
  <c r="J18" i="4" s="1"/>
  <c r="N18" i="4" s="1"/>
  <c r="G18" i="4"/>
  <c r="K18" i="4" s="1"/>
  <c r="O18" i="4" s="1"/>
  <c r="A13" i="4"/>
  <c r="B13" i="4"/>
  <c r="C13" i="4"/>
  <c r="D13" i="4"/>
  <c r="E13" i="4"/>
  <c r="F13" i="4"/>
  <c r="G13" i="4"/>
  <c r="K13" i="4" s="1"/>
  <c r="O13" i="4" s="1"/>
  <c r="A19" i="4"/>
  <c r="B19" i="4"/>
  <c r="C19" i="4"/>
  <c r="D19" i="4"/>
  <c r="E19" i="4"/>
  <c r="I19" i="4" s="1"/>
  <c r="M19" i="4" s="1"/>
  <c r="F19" i="4"/>
  <c r="J19" i="4" s="1"/>
  <c r="N19" i="4" s="1"/>
  <c r="G19" i="4"/>
  <c r="K19" i="4" s="1"/>
  <c r="A14" i="4"/>
  <c r="B14" i="4"/>
  <c r="C14" i="4"/>
  <c r="D14" i="4"/>
  <c r="E14" i="4"/>
  <c r="F14" i="4"/>
  <c r="J14" i="4" s="1"/>
  <c r="N14" i="4" s="1"/>
  <c r="G14" i="4"/>
  <c r="A20" i="4"/>
  <c r="B20" i="4"/>
  <c r="C20" i="4"/>
  <c r="D20" i="4"/>
  <c r="E20" i="4"/>
  <c r="I20" i="4" s="1"/>
  <c r="M20" i="4" s="1"/>
  <c r="F20" i="4"/>
  <c r="J20" i="4" s="1"/>
  <c r="N20" i="4" s="1"/>
  <c r="G20" i="4"/>
  <c r="K20" i="4" s="1"/>
  <c r="O20" i="4" s="1"/>
  <c r="A15" i="4"/>
  <c r="B15" i="4"/>
  <c r="C15" i="4"/>
  <c r="D15" i="4"/>
  <c r="E15" i="4"/>
  <c r="F15" i="4"/>
  <c r="G15" i="4"/>
  <c r="A21" i="4"/>
  <c r="B21" i="4"/>
  <c r="C21" i="4"/>
  <c r="D21" i="4"/>
  <c r="E21" i="4"/>
  <c r="I21" i="4" s="1"/>
  <c r="M21" i="4" s="1"/>
  <c r="F21" i="4"/>
  <c r="J21" i="4" s="1"/>
  <c r="N21" i="4" s="1"/>
  <c r="G21" i="4"/>
  <c r="K21" i="4" s="1"/>
  <c r="O21" i="4" s="1"/>
  <c r="A16" i="4"/>
  <c r="B16" i="4"/>
  <c r="C16" i="4"/>
  <c r="D16" i="4"/>
  <c r="E16" i="4"/>
  <c r="F16" i="4"/>
  <c r="G16" i="4"/>
  <c r="A22" i="4"/>
  <c r="B22" i="4"/>
  <c r="C22" i="4"/>
  <c r="D22" i="4"/>
  <c r="E22" i="4"/>
  <c r="I22" i="4" s="1"/>
  <c r="M22" i="4" s="1"/>
  <c r="F22" i="4"/>
  <c r="J22" i="4" s="1"/>
  <c r="G22" i="4"/>
  <c r="K22" i="4" s="1"/>
  <c r="O22" i="4" s="1"/>
  <c r="B10" i="4"/>
  <c r="C10" i="4"/>
  <c r="D10" i="4"/>
  <c r="E10" i="4"/>
  <c r="F10" i="4"/>
  <c r="G10" i="4"/>
  <c r="A10" i="4"/>
  <c r="K15" i="4" l="1"/>
  <c r="O15" i="4" s="1"/>
  <c r="I14" i="4"/>
  <c r="M14" i="4" s="1"/>
  <c r="K11" i="4"/>
  <c r="O11" i="4" s="1"/>
  <c r="J15" i="4"/>
  <c r="N15" i="4" s="1"/>
  <c r="K16" i="4"/>
  <c r="O16" i="4" s="1"/>
  <c r="I15" i="4"/>
  <c r="M15" i="4" s="1"/>
  <c r="K12" i="4"/>
  <c r="O12" i="4" s="1"/>
  <c r="I11" i="4"/>
  <c r="M11" i="4" s="1"/>
  <c r="J16" i="4"/>
  <c r="N16" i="4" s="1"/>
  <c r="J12" i="4"/>
  <c r="N12" i="4" s="1"/>
  <c r="I16" i="4"/>
  <c r="M16" i="4" s="1"/>
  <c r="I12" i="4"/>
  <c r="M12" i="4" s="1"/>
  <c r="J13" i="4"/>
  <c r="N13" i="4" s="1"/>
  <c r="K14" i="4"/>
  <c r="O14" i="4" s="1"/>
  <c r="I13" i="4"/>
  <c r="M13" i="4" s="1"/>
  <c r="P11" i="3"/>
  <c r="P17" i="3"/>
  <c r="P5" i="3"/>
  <c r="O11" i="3"/>
  <c r="O17" i="3"/>
  <c r="O5" i="3"/>
  <c r="K5" i="3"/>
  <c r="K8" i="3"/>
  <c r="K11" i="3"/>
  <c r="K14" i="3"/>
  <c r="K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J5" i="2"/>
  <c r="J8" i="2"/>
  <c r="J11" i="2"/>
  <c r="J14" i="2"/>
  <c r="J17" i="2"/>
  <c r="J20" i="2"/>
  <c r="J23" i="2"/>
  <c r="J26" i="2"/>
  <c r="J29" i="2"/>
  <c r="J32" i="2"/>
  <c r="J3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J44" i="1"/>
  <c r="J20" i="1"/>
  <c r="I67" i="1"/>
  <c r="J65" i="1" s="1"/>
  <c r="I66" i="1"/>
  <c r="I65" i="1"/>
  <c r="I64" i="1"/>
  <c r="J62" i="1" s="1"/>
  <c r="I63" i="1"/>
  <c r="I62" i="1"/>
  <c r="I61" i="1"/>
  <c r="J59" i="1" s="1"/>
  <c r="I60" i="1"/>
  <c r="I59" i="1"/>
  <c r="I58" i="1"/>
  <c r="J56" i="1" s="1"/>
  <c r="I57" i="1"/>
  <c r="I56" i="1"/>
  <c r="I55" i="1"/>
  <c r="J53" i="1" s="1"/>
  <c r="I54" i="1"/>
  <c r="I53" i="1"/>
  <c r="I52" i="1"/>
  <c r="J50" i="1" s="1"/>
  <c r="I51" i="1"/>
  <c r="I50" i="1"/>
  <c r="I49" i="1"/>
  <c r="J47" i="1" s="1"/>
  <c r="I48" i="1"/>
  <c r="I47" i="1"/>
  <c r="I46" i="1"/>
  <c r="I45" i="1"/>
  <c r="I44" i="1"/>
  <c r="I43" i="1"/>
  <c r="J41" i="1" s="1"/>
  <c r="I42" i="1"/>
  <c r="I41" i="1"/>
  <c r="I40" i="1"/>
  <c r="J38" i="1" s="1"/>
  <c r="I39" i="1"/>
  <c r="I38" i="1"/>
  <c r="I37" i="1"/>
  <c r="J35" i="1" s="1"/>
  <c r="I36" i="1"/>
  <c r="I35" i="1"/>
  <c r="I34" i="1"/>
  <c r="J32" i="1" s="1"/>
  <c r="I33" i="1"/>
  <c r="I32" i="1"/>
  <c r="I31" i="1"/>
  <c r="J29" i="1" s="1"/>
  <c r="I30" i="1"/>
  <c r="I29" i="1"/>
  <c r="I28" i="1"/>
  <c r="J26" i="1" s="1"/>
  <c r="I27" i="1"/>
  <c r="I26" i="1"/>
  <c r="I25" i="1"/>
  <c r="J23" i="1" s="1"/>
  <c r="I24" i="1"/>
  <c r="I23" i="1"/>
  <c r="I22" i="1"/>
  <c r="I21" i="1"/>
  <c r="I20" i="1"/>
  <c r="I19" i="1"/>
  <c r="J17" i="1" s="1"/>
  <c r="I18" i="1"/>
  <c r="I17" i="1"/>
  <c r="I16" i="1"/>
  <c r="J14" i="1" s="1"/>
  <c r="I15" i="1"/>
  <c r="I14" i="1"/>
  <c r="I13" i="1"/>
  <c r="J11" i="1" s="1"/>
  <c r="I12" i="1"/>
  <c r="I11" i="1"/>
  <c r="I10" i="1"/>
  <c r="J8" i="1" s="1"/>
  <c r="I9" i="1"/>
  <c r="I8" i="1"/>
  <c r="I7" i="1"/>
  <c r="J5" i="1" s="1"/>
  <c r="I6" i="1"/>
  <c r="I5" i="1"/>
  <c r="I4" i="1"/>
  <c r="J2" i="1" s="1"/>
  <c r="I3" i="1"/>
  <c r="I2" i="1"/>
</calcChain>
</file>

<file path=xl/sharedStrings.xml><?xml version="1.0" encoding="utf-8"?>
<sst xmlns="http://schemas.openxmlformats.org/spreadsheetml/2006/main" count="696" uniqueCount="121">
  <si>
    <t>Bar0</t>
  </si>
  <si>
    <t>Bar1</t>
  </si>
  <si>
    <t>Bar2</t>
  </si>
  <si>
    <t>Bar3</t>
  </si>
  <si>
    <t>Bar4</t>
  </si>
  <si>
    <t>Bar5</t>
  </si>
  <si>
    <t>Bar6</t>
  </si>
  <si>
    <t>Bar7</t>
  </si>
  <si>
    <t>Bar8</t>
  </si>
  <si>
    <t>Bar9</t>
  </si>
  <si>
    <t>Bar10</t>
  </si>
  <si>
    <t>Bar11</t>
  </si>
  <si>
    <t>Bar12</t>
  </si>
  <si>
    <t>Bar13</t>
  </si>
  <si>
    <t>Bar14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</si>
  <si>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</si>
  <si>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</si>
  <si>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</si>
  <si>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</si>
  <si>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</si>
  <si>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</si>
  <si>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</si>
  <si>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</si>
  <si>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</si>
  <si>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</si>
  <si>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</si>
  <si>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</si>
  <si>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</si>
  <si>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</si>
  <si>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</si>
  <si>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Bar30</t>
  </si>
  <si>
    <t>Bar31</t>
  </si>
  <si>
    <t>Bar32</t>
  </si>
  <si>
    <t>Bar33</t>
  </si>
  <si>
    <t>Bar34</t>
  </si>
  <si>
    <t>Bar35</t>
  </si>
  <si>
    <t>Bar36</t>
  </si>
  <si>
    <t>Bar37</t>
  </si>
  <si>
    <t>Bar38</t>
  </si>
  <si>
    <t>Bar39</t>
  </si>
  <si>
    <t>Bar40</t>
  </si>
  <si>
    <t>Bar41</t>
  </si>
  <si>
    <t>Bar42</t>
  </si>
  <si>
    <t>Bar43</t>
  </si>
  <si>
    <t>Bar44</t>
  </si>
  <si>
    <t>Bar45</t>
  </si>
  <si>
    <t>Bar46</t>
  </si>
  <si>
    <t>Bar47</t>
  </si>
  <si>
    <t>Bar48</t>
  </si>
  <si>
    <t>Bar49</t>
  </si>
  <si>
    <t>Bar50</t>
  </si>
  <si>
    <t>Bar51</t>
  </si>
  <si>
    <t>Bar52</t>
  </si>
  <si>
    <t>Bar53</t>
  </si>
  <si>
    <t>Bar54</t>
  </si>
  <si>
    <t>Bar55</t>
  </si>
  <si>
    <t>Bar56</t>
  </si>
  <si>
    <t>Bar57</t>
  </si>
  <si>
    <t>Bar58</t>
  </si>
  <si>
    <t>Bar59</t>
  </si>
  <si>
    <t>Bar60</t>
  </si>
  <si>
    <t>Bar61</t>
  </si>
  <si>
    <t>Bar62</t>
  </si>
  <si>
    <t>Bar63</t>
  </si>
  <si>
    <t>Bar64</t>
  </si>
  <si>
    <t>Bar65</t>
  </si>
  <si>
    <t>ages</t>
  </si>
  <si>
    <t>Female</t>
  </si>
  <si>
    <t>Male</t>
  </si>
  <si>
    <t>middle</t>
  </si>
  <si>
    <t>lower</t>
  </si>
  <si>
    <t>upper</t>
  </si>
  <si>
    <t>95% CI</t>
  </si>
  <si>
    <t>Gender</t>
  </si>
  <si>
    <t>ViralLoadSuppression</t>
  </si>
  <si>
    <t>two_sigma</t>
  </si>
  <si>
    <t>Raw</t>
  </si>
  <si>
    <t>Province</t>
  </si>
  <si>
    <t>eSwatini</t>
  </si>
  <si>
    <t>Year</t>
  </si>
  <si>
    <t>Prevalence</t>
  </si>
  <si>
    <t>AgeBin</t>
  </si>
  <si>
    <t>[15:20)</t>
  </si>
  <si>
    <t>[20:25)</t>
  </si>
  <si>
    <t>[25:30)</t>
  </si>
  <si>
    <t>[30:35)</t>
  </si>
  <si>
    <t>[35:40)</t>
  </si>
  <si>
    <t>[40:45)</t>
  </si>
  <si>
    <t>[45:50)</t>
  </si>
  <si>
    <t>[50:55)</t>
  </si>
  <si>
    <t>[55:60)</t>
  </si>
  <si>
    <t>[60:65)</t>
  </si>
  <si>
    <t>[65:200)</t>
  </si>
  <si>
    <t>weight</t>
  </si>
  <si>
    <t>[15:25)</t>
  </si>
  <si>
    <t>[25:35)</t>
  </si>
  <si>
    <t>[35:45)</t>
  </si>
  <si>
    <t>[45:55)</t>
  </si>
  <si>
    <t>[55:65)</t>
  </si>
  <si>
    <t>ARTCoverage</t>
  </si>
  <si>
    <t>[15:200)</t>
  </si>
  <si>
    <t>Both</t>
  </si>
  <si>
    <t>diagnosed</t>
  </si>
  <si>
    <t>OnART</t>
  </si>
  <si>
    <t>OnART/diagnosed ratio (ARTCoverage)</t>
  </si>
  <si>
    <t>value</t>
  </si>
  <si>
    <t>two_sigma, scaled by adjustment factor</t>
  </si>
  <si>
    <t>NOTE: two_sigma values are actually 1.96 stderr values (95% CI)</t>
  </si>
  <si>
    <t>We know ViralLoadSuppression by age and gender from one chart. Another chart depicts ViralLoadSuppression AND ARTCoverage by gender. We need ARTCoverage by age and gender.</t>
  </si>
  <si>
    <t>This assumption allows us to take the ViralLoadSuppression/ARTCoverage ratio in the combined chart (by gender) and use it to adjust the ViralLoadSuppression (by gender/age) to ARTCoverage (by gender/age)</t>
  </si>
  <si>
    <t>Scaling two_sigma values the same way</t>
  </si>
  <si>
    <t>Data references from ViralLoadSuppression &amp; ARTCoverage (ARTCov directly read from PHIA data chart) below</t>
  </si>
  <si>
    <t>% PLHIV on ART</t>
  </si>
  <si>
    <t>% OnART suppressed</t>
  </si>
  <si>
    <t>derived</t>
  </si>
  <si>
    <t>% PLHIV suppressed by ART</t>
  </si>
  <si>
    <t>------&gt;</t>
  </si>
  <si>
    <t>derived, capping ARTCoverage at:</t>
  </si>
  <si>
    <t>This sheet combines the information from the ViralLoadSuppression sheet with directly-read-off ARTCoverage/suppression values (by gender, only) values from PHIA 2021 data</t>
  </si>
  <si>
    <t>ASSUMPTION: Values assume equal ART effectiveness at suppression at all ages/genders.</t>
  </si>
  <si>
    <t>two_sigma values are 1.96 stderrs / 95%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</si>
</sst>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ECF5-8615-42FD-A50D-A552769944AD}">
  <sheetPr codeName="Sheet1"/>
  <dimension ref="A1:AD67"/>
  <sheetViews>
    <sheetView workbookViewId="0">
      <selection activeCell="N2" sqref="N2:T23"/>
    </sheetView>
  </sheetViews>
  <sheetFormatPr defaultRowHeight="15" x14ac:dyDescent="0.25"/>
  <sheetData>
    <row r="1" spans="1:30" x14ac:dyDescent="0.25">
      <c r="A1" t="s">
        <v>66</v>
      </c>
      <c r="C1" t="s">
        <v>79</v>
      </c>
      <c r="D1" t="s">
        <v>77</v>
      </c>
      <c r="E1" t="s">
        <v>73</v>
      </c>
      <c r="F1" t="s">
        <v>81</v>
      </c>
      <c r="H1" t="s">
        <v>76</v>
      </c>
      <c r="I1" t="s">
        <v>80</v>
      </c>
      <c r="J1" t="s">
        <v>75</v>
      </c>
      <c r="L1" t="s">
        <v>72</v>
      </c>
      <c r="N1" t="s">
        <v>79</v>
      </c>
      <c r="O1" t="s">
        <v>77</v>
      </c>
      <c r="P1" t="s">
        <v>73</v>
      </c>
      <c r="Q1" t="s">
        <v>81</v>
      </c>
      <c r="R1" t="s">
        <v>80</v>
      </c>
      <c r="S1" t="s">
        <v>93</v>
      </c>
      <c r="T1" t="s">
        <v>75</v>
      </c>
      <c r="AD1" t="s">
        <v>107</v>
      </c>
    </row>
    <row r="2" spans="1:30" x14ac:dyDescent="0.25">
      <c r="A2">
        <v>15</v>
      </c>
      <c r="B2">
        <v>20</v>
      </c>
      <c r="C2">
        <v>2021</v>
      </c>
      <c r="D2" t="s">
        <v>78</v>
      </c>
      <c r="E2" t="s">
        <v>67</v>
      </c>
      <c r="F2" t="s">
        <v>82</v>
      </c>
      <c r="G2" t="s">
        <v>0</v>
      </c>
      <c r="H2">
        <v>5.7972805933250902</v>
      </c>
      <c r="I2">
        <f>H2/100</f>
        <v>5.7972805933250902E-2</v>
      </c>
      <c r="J2">
        <f>(I4-I3)/2</f>
        <v>1.6440049443757754E-2</v>
      </c>
      <c r="L2" t="s">
        <v>69</v>
      </c>
      <c r="N2">
        <v>2021</v>
      </c>
      <c r="O2" t="s">
        <v>78</v>
      </c>
      <c r="P2" t="s">
        <v>67</v>
      </c>
      <c r="Q2" t="s">
        <v>82</v>
      </c>
      <c r="R2">
        <v>5.7972805933250902E-2</v>
      </c>
      <c r="T2">
        <v>1.6440049443757754E-2</v>
      </c>
    </row>
    <row r="3" spans="1:30" x14ac:dyDescent="0.25">
      <c r="C3">
        <v>2021</v>
      </c>
      <c r="D3" t="s">
        <v>78</v>
      </c>
      <c r="E3" t="s">
        <v>67</v>
      </c>
      <c r="F3" t="s">
        <v>82</v>
      </c>
      <c r="G3" t="s">
        <v>1</v>
      </c>
      <c r="H3">
        <v>3.9802224969097599</v>
      </c>
      <c r="I3">
        <f t="shared" ref="I3:I66" si="0">H3/100</f>
        <v>3.9802224969097598E-2</v>
      </c>
      <c r="L3" t="s">
        <v>70</v>
      </c>
      <c r="N3">
        <v>2021</v>
      </c>
      <c r="O3" t="s">
        <v>78</v>
      </c>
      <c r="P3" t="s">
        <v>68</v>
      </c>
      <c r="Q3" t="s">
        <v>82</v>
      </c>
      <c r="R3">
        <v>3.0284301606922203E-2</v>
      </c>
      <c r="T3">
        <v>1.0383189122373302E-2</v>
      </c>
    </row>
    <row r="4" spans="1:30" x14ac:dyDescent="0.25">
      <c r="C4">
        <v>2021</v>
      </c>
      <c r="D4" t="s">
        <v>78</v>
      </c>
      <c r="E4" t="s">
        <v>67</v>
      </c>
      <c r="F4" t="s">
        <v>82</v>
      </c>
      <c r="G4" t="s">
        <v>2</v>
      </c>
      <c r="H4">
        <v>7.2682323856613102</v>
      </c>
      <c r="I4">
        <f t="shared" si="0"/>
        <v>7.2682323856613107E-2</v>
      </c>
      <c r="L4" t="s">
        <v>71</v>
      </c>
      <c r="N4">
        <v>2021</v>
      </c>
      <c r="O4" t="s">
        <v>78</v>
      </c>
      <c r="P4" t="s">
        <v>67</v>
      </c>
      <c r="Q4" t="s">
        <v>83</v>
      </c>
      <c r="R4">
        <v>0.17218788627935702</v>
      </c>
      <c r="T4">
        <v>2.898640296662551E-2</v>
      </c>
    </row>
    <row r="5" spans="1:30" x14ac:dyDescent="0.25">
      <c r="C5">
        <v>2021</v>
      </c>
      <c r="D5" t="s">
        <v>78</v>
      </c>
      <c r="E5" t="s">
        <v>68</v>
      </c>
      <c r="F5" t="s">
        <v>82</v>
      </c>
      <c r="G5" t="s">
        <v>3</v>
      </c>
      <c r="H5">
        <v>3.0284301606922202</v>
      </c>
      <c r="I5">
        <f t="shared" si="0"/>
        <v>3.0284301606922203E-2</v>
      </c>
      <c r="J5">
        <f>(I7-I6)/2</f>
        <v>1.0383189122373302E-2</v>
      </c>
      <c r="N5">
        <v>2021</v>
      </c>
      <c r="O5" t="s">
        <v>78</v>
      </c>
      <c r="P5" t="s">
        <v>68</v>
      </c>
      <c r="Q5" t="s">
        <v>83</v>
      </c>
      <c r="R5">
        <v>4.0667490729295402E-2</v>
      </c>
      <c r="T5">
        <v>1.427688504326325E-2</v>
      </c>
    </row>
    <row r="6" spans="1:30" x14ac:dyDescent="0.25">
      <c r="C6">
        <v>2021</v>
      </c>
      <c r="D6" t="s">
        <v>78</v>
      </c>
      <c r="E6" t="s">
        <v>68</v>
      </c>
      <c r="F6" t="s">
        <v>82</v>
      </c>
      <c r="G6" t="s">
        <v>4</v>
      </c>
      <c r="H6">
        <v>1.99011124845488</v>
      </c>
      <c r="I6">
        <f t="shared" si="0"/>
        <v>1.9901112484548799E-2</v>
      </c>
      <c r="N6">
        <v>2021</v>
      </c>
      <c r="O6" t="s">
        <v>78</v>
      </c>
      <c r="P6" t="s">
        <v>67</v>
      </c>
      <c r="Q6" t="s">
        <v>84</v>
      </c>
      <c r="R6">
        <v>0.30284301606922098</v>
      </c>
      <c r="T6">
        <v>3.4177997527812004E-2</v>
      </c>
    </row>
    <row r="7" spans="1:30" x14ac:dyDescent="0.25">
      <c r="C7">
        <v>2021</v>
      </c>
      <c r="D7" t="s">
        <v>78</v>
      </c>
      <c r="E7" t="s">
        <v>68</v>
      </c>
      <c r="F7" t="s">
        <v>82</v>
      </c>
      <c r="G7" t="s">
        <v>5</v>
      </c>
      <c r="H7">
        <v>4.0667490729295404</v>
      </c>
      <c r="I7">
        <f t="shared" si="0"/>
        <v>4.0667490729295402E-2</v>
      </c>
      <c r="N7">
        <v>2021</v>
      </c>
      <c r="O7" t="s">
        <v>78</v>
      </c>
      <c r="P7" t="s">
        <v>68</v>
      </c>
      <c r="Q7" t="s">
        <v>84</v>
      </c>
      <c r="R7">
        <v>5.4511742892459802E-2</v>
      </c>
      <c r="T7">
        <v>2.2064276885043251E-2</v>
      </c>
    </row>
    <row r="8" spans="1:30" x14ac:dyDescent="0.25">
      <c r="A8">
        <v>20</v>
      </c>
      <c r="B8">
        <v>25</v>
      </c>
      <c r="C8">
        <v>2021</v>
      </c>
      <c r="D8" t="s">
        <v>78</v>
      </c>
      <c r="E8" t="s">
        <v>67</v>
      </c>
      <c r="F8" t="s">
        <v>83</v>
      </c>
      <c r="G8" t="s">
        <v>6</v>
      </c>
      <c r="H8">
        <v>17.218788627935702</v>
      </c>
      <c r="I8">
        <f t="shared" si="0"/>
        <v>0.17218788627935702</v>
      </c>
      <c r="J8">
        <f>(I10-I9)/2</f>
        <v>2.898640296662551E-2</v>
      </c>
      <c r="N8">
        <v>2021</v>
      </c>
      <c r="O8" t="s">
        <v>78</v>
      </c>
      <c r="P8" t="s">
        <v>67</v>
      </c>
      <c r="Q8" s="1" t="s">
        <v>85</v>
      </c>
      <c r="R8">
        <v>0.42398022249690898</v>
      </c>
      <c r="T8">
        <v>4.4993819530284029E-2</v>
      </c>
    </row>
    <row r="9" spans="1:30" x14ac:dyDescent="0.25">
      <c r="C9">
        <v>2021</v>
      </c>
      <c r="D9" t="s">
        <v>78</v>
      </c>
      <c r="E9" t="s">
        <v>67</v>
      </c>
      <c r="F9" t="s">
        <v>83</v>
      </c>
      <c r="G9" t="s">
        <v>7</v>
      </c>
      <c r="H9">
        <v>14.276885043263199</v>
      </c>
      <c r="I9">
        <f t="shared" si="0"/>
        <v>0.14276885043263199</v>
      </c>
      <c r="N9">
        <v>2021</v>
      </c>
      <c r="O9" t="s">
        <v>78</v>
      </c>
      <c r="P9" t="s">
        <v>68</v>
      </c>
      <c r="Q9" s="1" t="s">
        <v>85</v>
      </c>
      <c r="R9">
        <v>0.192954264524103</v>
      </c>
      <c r="T9">
        <v>4.1532756489492992E-2</v>
      </c>
    </row>
    <row r="10" spans="1:30" x14ac:dyDescent="0.25">
      <c r="C10">
        <v>2021</v>
      </c>
      <c r="D10" t="s">
        <v>78</v>
      </c>
      <c r="E10" t="s">
        <v>67</v>
      </c>
      <c r="F10" t="s">
        <v>83</v>
      </c>
      <c r="G10" t="s">
        <v>8</v>
      </c>
      <c r="H10">
        <v>20.074165636588301</v>
      </c>
      <c r="I10">
        <f t="shared" si="0"/>
        <v>0.20074165636588301</v>
      </c>
      <c r="N10">
        <v>2021</v>
      </c>
      <c r="O10" t="s">
        <v>78</v>
      </c>
      <c r="P10" t="s">
        <v>67</v>
      </c>
      <c r="Q10" t="s">
        <v>86</v>
      </c>
      <c r="R10">
        <v>0.52348578491965403</v>
      </c>
      <c r="T10">
        <v>5.4511742892460024E-2</v>
      </c>
    </row>
    <row r="11" spans="1:30" x14ac:dyDescent="0.25">
      <c r="C11">
        <v>2021</v>
      </c>
      <c r="D11" t="s">
        <v>78</v>
      </c>
      <c r="E11" t="s">
        <v>68</v>
      </c>
      <c r="F11" t="s">
        <v>83</v>
      </c>
      <c r="G11" t="s">
        <v>9</v>
      </c>
      <c r="H11">
        <v>4.0667490729295404</v>
      </c>
      <c r="I11">
        <f t="shared" si="0"/>
        <v>4.0667490729295402E-2</v>
      </c>
      <c r="J11">
        <f>(I13-I12)/2</f>
        <v>1.427688504326325E-2</v>
      </c>
      <c r="N11">
        <v>2021</v>
      </c>
      <c r="O11" t="s">
        <v>78</v>
      </c>
      <c r="P11" t="s">
        <v>68</v>
      </c>
      <c r="Q11" t="s">
        <v>86</v>
      </c>
      <c r="R11">
        <v>0.26909765142150799</v>
      </c>
      <c r="T11">
        <v>4.6291718170580989E-2</v>
      </c>
    </row>
    <row r="12" spans="1:30" x14ac:dyDescent="0.25">
      <c r="C12">
        <v>2021</v>
      </c>
      <c r="D12" t="s">
        <v>78</v>
      </c>
      <c r="E12" t="s">
        <v>68</v>
      </c>
      <c r="F12" t="s">
        <v>83</v>
      </c>
      <c r="G12" t="s">
        <v>10</v>
      </c>
      <c r="H12">
        <v>2.4227441285537701</v>
      </c>
      <c r="I12">
        <f t="shared" si="0"/>
        <v>2.42274412855377E-2</v>
      </c>
      <c r="N12">
        <v>2021</v>
      </c>
      <c r="O12" t="s">
        <v>78</v>
      </c>
      <c r="P12" t="s">
        <v>67</v>
      </c>
      <c r="Q12" t="s">
        <v>87</v>
      </c>
      <c r="R12">
        <v>0.57107540173053106</v>
      </c>
      <c r="T12">
        <v>5.9270704573547495E-2</v>
      </c>
    </row>
    <row r="13" spans="1:30" x14ac:dyDescent="0.25">
      <c r="C13">
        <v>2021</v>
      </c>
      <c r="D13" t="s">
        <v>78</v>
      </c>
      <c r="E13" t="s">
        <v>68</v>
      </c>
      <c r="F13" t="s">
        <v>83</v>
      </c>
      <c r="G13" t="s">
        <v>11</v>
      </c>
      <c r="H13">
        <v>5.2781211372064201</v>
      </c>
      <c r="I13">
        <f t="shared" si="0"/>
        <v>5.27812113720642E-2</v>
      </c>
      <c r="N13">
        <v>2021</v>
      </c>
      <c r="O13" t="s">
        <v>78</v>
      </c>
      <c r="P13" t="s">
        <v>68</v>
      </c>
      <c r="Q13" t="s">
        <v>87</v>
      </c>
      <c r="R13">
        <v>0.38590852904820699</v>
      </c>
      <c r="T13">
        <v>5.8838071693448485E-2</v>
      </c>
    </row>
    <row r="14" spans="1:30" x14ac:dyDescent="0.25">
      <c r="A14">
        <v>25</v>
      </c>
      <c r="B14">
        <v>30</v>
      </c>
      <c r="C14">
        <v>2021</v>
      </c>
      <c r="D14" t="s">
        <v>78</v>
      </c>
      <c r="E14" t="s">
        <v>67</v>
      </c>
      <c r="F14" t="s">
        <v>84</v>
      </c>
      <c r="G14" t="s">
        <v>12</v>
      </c>
      <c r="H14">
        <v>30.284301606922099</v>
      </c>
      <c r="I14">
        <f t="shared" si="0"/>
        <v>0.30284301606922098</v>
      </c>
      <c r="J14">
        <f>(I16-I15)/2</f>
        <v>3.4177997527812004E-2</v>
      </c>
      <c r="N14">
        <v>2021</v>
      </c>
      <c r="O14" t="s">
        <v>78</v>
      </c>
      <c r="P14" t="s">
        <v>67</v>
      </c>
      <c r="Q14" t="s">
        <v>88</v>
      </c>
      <c r="R14">
        <v>0.50098887515451107</v>
      </c>
      <c r="T14">
        <v>6.2731767614338518E-2</v>
      </c>
    </row>
    <row r="15" spans="1:30" x14ac:dyDescent="0.25">
      <c r="C15">
        <v>2021</v>
      </c>
      <c r="D15" t="s">
        <v>78</v>
      </c>
      <c r="E15" t="s">
        <v>67</v>
      </c>
      <c r="F15" t="s">
        <v>84</v>
      </c>
      <c r="G15" t="s">
        <v>13</v>
      </c>
      <c r="H15">
        <v>26.823238566131</v>
      </c>
      <c r="I15">
        <f t="shared" si="0"/>
        <v>0.26823238566131002</v>
      </c>
      <c r="N15">
        <v>2021</v>
      </c>
      <c r="O15" t="s">
        <v>78</v>
      </c>
      <c r="P15" t="s">
        <v>68</v>
      </c>
      <c r="Q15" t="s">
        <v>88</v>
      </c>
      <c r="R15">
        <v>0.500123609394313</v>
      </c>
      <c r="T15">
        <v>6.6192830655129542E-2</v>
      </c>
    </row>
    <row r="16" spans="1:30" x14ac:dyDescent="0.25">
      <c r="C16">
        <v>2021</v>
      </c>
      <c r="D16" t="s">
        <v>78</v>
      </c>
      <c r="E16" t="s">
        <v>67</v>
      </c>
      <c r="F16" t="s">
        <v>84</v>
      </c>
      <c r="G16" t="s">
        <v>14</v>
      </c>
      <c r="H16">
        <v>33.658838071693403</v>
      </c>
      <c r="I16">
        <f t="shared" si="0"/>
        <v>0.33658838071693403</v>
      </c>
      <c r="N16">
        <v>2021</v>
      </c>
      <c r="O16" t="s">
        <v>78</v>
      </c>
      <c r="P16" t="s">
        <v>67</v>
      </c>
      <c r="Q16" t="s">
        <v>89</v>
      </c>
      <c r="R16">
        <v>0.43349814585908497</v>
      </c>
      <c r="T16">
        <v>5.3213844252163023E-2</v>
      </c>
    </row>
    <row r="17" spans="1:20" x14ac:dyDescent="0.25">
      <c r="C17">
        <v>2021</v>
      </c>
      <c r="D17" t="s">
        <v>78</v>
      </c>
      <c r="E17" t="s">
        <v>68</v>
      </c>
      <c r="F17" t="s">
        <v>84</v>
      </c>
      <c r="G17" t="s">
        <v>15</v>
      </c>
      <c r="H17">
        <v>5.45117428924598</v>
      </c>
      <c r="I17">
        <f t="shared" si="0"/>
        <v>5.4511742892459802E-2</v>
      </c>
      <c r="J17">
        <f>(I19-I18)/2</f>
        <v>2.2064276885043251E-2</v>
      </c>
      <c r="N17">
        <v>2021</v>
      </c>
      <c r="O17" t="s">
        <v>78</v>
      </c>
      <c r="P17" t="s">
        <v>68</v>
      </c>
      <c r="Q17" t="s">
        <v>89</v>
      </c>
      <c r="R17">
        <v>0.490605686032138</v>
      </c>
      <c r="T17">
        <v>8.6526576019777535E-2</v>
      </c>
    </row>
    <row r="18" spans="1:20" x14ac:dyDescent="0.25">
      <c r="C18">
        <v>2021</v>
      </c>
      <c r="D18" t="s">
        <v>78</v>
      </c>
      <c r="E18" t="s">
        <v>68</v>
      </c>
      <c r="F18" t="s">
        <v>84</v>
      </c>
      <c r="G18" t="s">
        <v>16</v>
      </c>
      <c r="H18">
        <v>3.2014833127317699</v>
      </c>
      <c r="I18">
        <f t="shared" si="0"/>
        <v>3.2014833127317698E-2</v>
      </c>
      <c r="N18">
        <v>2021</v>
      </c>
      <c r="O18" t="s">
        <v>78</v>
      </c>
      <c r="P18" t="s">
        <v>67</v>
      </c>
      <c r="Q18" t="s">
        <v>90</v>
      </c>
      <c r="R18">
        <v>0.33831891223733002</v>
      </c>
      <c r="T18">
        <v>4.5859085290481993E-2</v>
      </c>
    </row>
    <row r="19" spans="1:20" x14ac:dyDescent="0.25">
      <c r="C19">
        <v>2021</v>
      </c>
      <c r="D19" t="s">
        <v>78</v>
      </c>
      <c r="E19" t="s">
        <v>68</v>
      </c>
      <c r="F19" t="s">
        <v>84</v>
      </c>
      <c r="G19" t="s">
        <v>17</v>
      </c>
      <c r="H19">
        <v>7.6143386897404204</v>
      </c>
      <c r="I19">
        <f t="shared" si="0"/>
        <v>7.61433868974042E-2</v>
      </c>
      <c r="N19">
        <v>2021</v>
      </c>
      <c r="O19" t="s">
        <v>78</v>
      </c>
      <c r="P19" t="s">
        <v>68</v>
      </c>
      <c r="Q19" t="s">
        <v>90</v>
      </c>
      <c r="R19">
        <v>0.36600741656365798</v>
      </c>
      <c r="T19">
        <v>8.3930778739184503E-2</v>
      </c>
    </row>
    <row r="20" spans="1:20" x14ac:dyDescent="0.25">
      <c r="A20">
        <v>30</v>
      </c>
      <c r="B20">
        <v>35</v>
      </c>
      <c r="C20">
        <v>2021</v>
      </c>
      <c r="D20" t="s">
        <v>78</v>
      </c>
      <c r="E20" t="s">
        <v>67</v>
      </c>
      <c r="F20" s="1" t="s">
        <v>85</v>
      </c>
      <c r="G20" t="s">
        <v>18</v>
      </c>
      <c r="H20">
        <v>42.398022249690897</v>
      </c>
      <c r="I20">
        <f t="shared" si="0"/>
        <v>0.42398022249690898</v>
      </c>
      <c r="J20">
        <f>(I22-I21)/2</f>
        <v>4.4993819530284029E-2</v>
      </c>
      <c r="N20">
        <v>2021</v>
      </c>
      <c r="O20" t="s">
        <v>78</v>
      </c>
      <c r="P20" t="s">
        <v>67</v>
      </c>
      <c r="Q20" t="s">
        <v>91</v>
      </c>
      <c r="R20">
        <v>0.210259579728059</v>
      </c>
      <c r="T20">
        <v>5.0185414091470995E-2</v>
      </c>
    </row>
    <row r="21" spans="1:20" x14ac:dyDescent="0.25">
      <c r="C21">
        <v>2021</v>
      </c>
      <c r="D21" t="s">
        <v>78</v>
      </c>
      <c r="E21" t="s">
        <v>67</v>
      </c>
      <c r="F21" s="1" t="s">
        <v>85</v>
      </c>
      <c r="G21" t="s">
        <v>19</v>
      </c>
      <c r="H21">
        <v>37.985166872682299</v>
      </c>
      <c r="I21">
        <f t="shared" si="0"/>
        <v>0.37985166872682297</v>
      </c>
      <c r="N21">
        <v>2021</v>
      </c>
      <c r="O21" t="s">
        <v>78</v>
      </c>
      <c r="P21" t="s">
        <v>68</v>
      </c>
      <c r="Q21" t="s">
        <v>91</v>
      </c>
      <c r="R21">
        <v>0.30457354758961602</v>
      </c>
      <c r="T21">
        <v>6.6625463535228482E-2</v>
      </c>
    </row>
    <row r="22" spans="1:20" x14ac:dyDescent="0.25">
      <c r="C22">
        <v>2021</v>
      </c>
      <c r="D22" t="s">
        <v>78</v>
      </c>
      <c r="E22" t="s">
        <v>67</v>
      </c>
      <c r="F22" s="1" t="s">
        <v>85</v>
      </c>
      <c r="G22" t="s">
        <v>20</v>
      </c>
      <c r="H22">
        <v>46.983930778739101</v>
      </c>
      <c r="I22">
        <f t="shared" si="0"/>
        <v>0.46983930778739103</v>
      </c>
      <c r="N22">
        <v>2021</v>
      </c>
      <c r="O22" t="s">
        <v>78</v>
      </c>
      <c r="P22" t="s">
        <v>67</v>
      </c>
      <c r="Q22" t="s">
        <v>92</v>
      </c>
      <c r="R22">
        <v>0.147095179233621</v>
      </c>
      <c r="T22">
        <v>2.9851668726823495E-2</v>
      </c>
    </row>
    <row r="23" spans="1:20" x14ac:dyDescent="0.25">
      <c r="C23">
        <v>2021</v>
      </c>
      <c r="D23" t="s">
        <v>78</v>
      </c>
      <c r="E23" t="s">
        <v>68</v>
      </c>
      <c r="F23" s="1" t="s">
        <v>85</v>
      </c>
      <c r="G23" t="s">
        <v>21</v>
      </c>
      <c r="H23">
        <v>19.2954264524103</v>
      </c>
      <c r="I23">
        <f t="shared" si="0"/>
        <v>0.192954264524103</v>
      </c>
      <c r="J23">
        <f>(I25-I24)/2</f>
        <v>4.1532756489492992E-2</v>
      </c>
      <c r="N23">
        <v>2021</v>
      </c>
      <c r="O23" t="s">
        <v>78</v>
      </c>
      <c r="P23" t="s">
        <v>68</v>
      </c>
      <c r="Q23" t="s">
        <v>92</v>
      </c>
      <c r="R23">
        <v>0.207663782447466</v>
      </c>
      <c r="T23">
        <v>6.2299134734240022E-2</v>
      </c>
    </row>
    <row r="24" spans="1:20" x14ac:dyDescent="0.25">
      <c r="C24">
        <v>2021</v>
      </c>
      <c r="D24" t="s">
        <v>78</v>
      </c>
      <c r="E24" t="s">
        <v>68</v>
      </c>
      <c r="F24" s="1" t="s">
        <v>85</v>
      </c>
      <c r="G24" t="s">
        <v>22</v>
      </c>
      <c r="H24">
        <v>14.9690976514215</v>
      </c>
      <c r="I24">
        <f t="shared" si="0"/>
        <v>0.14969097651421501</v>
      </c>
    </row>
    <row r="25" spans="1:20" x14ac:dyDescent="0.25">
      <c r="C25">
        <v>2021</v>
      </c>
      <c r="D25" t="s">
        <v>78</v>
      </c>
      <c r="E25" t="s">
        <v>68</v>
      </c>
      <c r="F25" s="1" t="s">
        <v>85</v>
      </c>
      <c r="G25" t="s">
        <v>23</v>
      </c>
      <c r="H25">
        <v>23.2756489493201</v>
      </c>
      <c r="I25">
        <f t="shared" si="0"/>
        <v>0.23275648949320099</v>
      </c>
    </row>
    <row r="26" spans="1:20" x14ac:dyDescent="0.25">
      <c r="A26">
        <v>35</v>
      </c>
      <c r="B26">
        <v>40</v>
      </c>
      <c r="C26">
        <v>2021</v>
      </c>
      <c r="D26" t="s">
        <v>78</v>
      </c>
      <c r="E26" t="s">
        <v>67</v>
      </c>
      <c r="F26" t="s">
        <v>86</v>
      </c>
      <c r="G26" t="s">
        <v>24</v>
      </c>
      <c r="H26">
        <v>52.348578491965398</v>
      </c>
      <c r="I26">
        <f t="shared" si="0"/>
        <v>0.52348578491965403</v>
      </c>
      <c r="J26">
        <f>(I28-I27)/2</f>
        <v>5.4511742892460024E-2</v>
      </c>
    </row>
    <row r="27" spans="1:20" x14ac:dyDescent="0.25">
      <c r="C27">
        <v>2021</v>
      </c>
      <c r="D27" t="s">
        <v>78</v>
      </c>
      <c r="E27" t="s">
        <v>67</v>
      </c>
      <c r="F27" t="s">
        <v>86</v>
      </c>
      <c r="G27" t="s">
        <v>25</v>
      </c>
      <c r="H27">
        <v>46.983930778739101</v>
      </c>
      <c r="I27">
        <f t="shared" si="0"/>
        <v>0.46983930778739103</v>
      </c>
    </row>
    <row r="28" spans="1:20" x14ac:dyDescent="0.25">
      <c r="C28">
        <v>2021</v>
      </c>
      <c r="D28" t="s">
        <v>78</v>
      </c>
      <c r="E28" t="s">
        <v>67</v>
      </c>
      <c r="F28" t="s">
        <v>86</v>
      </c>
      <c r="G28" t="s">
        <v>26</v>
      </c>
      <c r="H28">
        <v>57.886279357231103</v>
      </c>
      <c r="I28">
        <f t="shared" si="0"/>
        <v>0.57886279357231107</v>
      </c>
    </row>
    <row r="29" spans="1:20" x14ac:dyDescent="0.25">
      <c r="C29">
        <v>2021</v>
      </c>
      <c r="D29" t="s">
        <v>78</v>
      </c>
      <c r="E29" t="s">
        <v>68</v>
      </c>
      <c r="F29" t="s">
        <v>86</v>
      </c>
      <c r="G29" t="s">
        <v>27</v>
      </c>
      <c r="H29">
        <v>26.9097651421508</v>
      </c>
      <c r="I29">
        <f t="shared" si="0"/>
        <v>0.26909765142150799</v>
      </c>
      <c r="J29">
        <f>(I31-I30)/2</f>
        <v>4.6291718170580989E-2</v>
      </c>
    </row>
    <row r="30" spans="1:20" x14ac:dyDescent="0.25">
      <c r="C30">
        <v>2021</v>
      </c>
      <c r="D30" t="s">
        <v>78</v>
      </c>
      <c r="E30" t="s">
        <v>68</v>
      </c>
      <c r="F30" t="s">
        <v>86</v>
      </c>
      <c r="G30" t="s">
        <v>28</v>
      </c>
      <c r="H30">
        <v>22.237330037082799</v>
      </c>
      <c r="I30">
        <f t="shared" si="0"/>
        <v>0.222373300370828</v>
      </c>
    </row>
    <row r="31" spans="1:20" x14ac:dyDescent="0.25">
      <c r="C31">
        <v>2021</v>
      </c>
      <c r="D31" t="s">
        <v>78</v>
      </c>
      <c r="E31" t="s">
        <v>68</v>
      </c>
      <c r="F31" t="s">
        <v>86</v>
      </c>
      <c r="G31" t="s">
        <v>29</v>
      </c>
      <c r="H31">
        <v>31.495673671199</v>
      </c>
      <c r="I31">
        <f t="shared" si="0"/>
        <v>0.31495673671198998</v>
      </c>
    </row>
    <row r="32" spans="1:20" x14ac:dyDescent="0.25">
      <c r="A32">
        <v>40</v>
      </c>
      <c r="B32">
        <v>45</v>
      </c>
      <c r="C32">
        <v>2021</v>
      </c>
      <c r="D32" t="s">
        <v>78</v>
      </c>
      <c r="E32" t="s">
        <v>67</v>
      </c>
      <c r="F32" t="s">
        <v>87</v>
      </c>
      <c r="G32" t="s">
        <v>30</v>
      </c>
      <c r="H32">
        <v>57.107540173053103</v>
      </c>
      <c r="I32">
        <f t="shared" si="0"/>
        <v>0.57107540173053106</v>
      </c>
      <c r="J32">
        <f>(I34-I33)/2</f>
        <v>5.9270704573547495E-2</v>
      </c>
    </row>
    <row r="33" spans="1:10" x14ac:dyDescent="0.25">
      <c r="C33">
        <v>2021</v>
      </c>
      <c r="D33" t="s">
        <v>78</v>
      </c>
      <c r="E33" t="s">
        <v>67</v>
      </c>
      <c r="F33" t="s">
        <v>87</v>
      </c>
      <c r="G33" t="s">
        <v>31</v>
      </c>
      <c r="H33">
        <v>51.137206427688497</v>
      </c>
      <c r="I33">
        <f t="shared" si="0"/>
        <v>0.51137206427688497</v>
      </c>
    </row>
    <row r="34" spans="1:10" x14ac:dyDescent="0.25">
      <c r="C34">
        <v>2021</v>
      </c>
      <c r="D34" t="s">
        <v>78</v>
      </c>
      <c r="E34" t="s">
        <v>67</v>
      </c>
      <c r="F34" t="s">
        <v>87</v>
      </c>
      <c r="G34" t="s">
        <v>32</v>
      </c>
      <c r="H34">
        <v>62.991347342398001</v>
      </c>
      <c r="I34">
        <f t="shared" si="0"/>
        <v>0.62991347342397996</v>
      </c>
    </row>
    <row r="35" spans="1:10" x14ac:dyDescent="0.25">
      <c r="C35">
        <v>2021</v>
      </c>
      <c r="D35" t="s">
        <v>78</v>
      </c>
      <c r="E35" t="s">
        <v>68</v>
      </c>
      <c r="F35" t="s">
        <v>87</v>
      </c>
      <c r="G35" t="s">
        <v>33</v>
      </c>
      <c r="H35">
        <v>38.5908529048207</v>
      </c>
      <c r="I35">
        <f t="shared" si="0"/>
        <v>0.38590852904820699</v>
      </c>
      <c r="J35">
        <f>(I37-I36)/2</f>
        <v>5.8838071693448485E-2</v>
      </c>
    </row>
    <row r="36" spans="1:10" x14ac:dyDescent="0.25">
      <c r="C36">
        <v>2021</v>
      </c>
      <c r="D36" t="s">
        <v>78</v>
      </c>
      <c r="E36" t="s">
        <v>68</v>
      </c>
      <c r="F36" t="s">
        <v>87</v>
      </c>
      <c r="G36" t="s">
        <v>34</v>
      </c>
      <c r="H36">
        <v>32.533992583436302</v>
      </c>
      <c r="I36">
        <f t="shared" si="0"/>
        <v>0.325339925834363</v>
      </c>
    </row>
    <row r="37" spans="1:10" x14ac:dyDescent="0.25">
      <c r="C37">
        <v>2021</v>
      </c>
      <c r="D37" t="s">
        <v>78</v>
      </c>
      <c r="E37" t="s">
        <v>68</v>
      </c>
      <c r="F37" t="s">
        <v>87</v>
      </c>
      <c r="G37" t="s">
        <v>35</v>
      </c>
      <c r="H37">
        <v>44.301606922125998</v>
      </c>
      <c r="I37">
        <f t="shared" si="0"/>
        <v>0.44301606922125997</v>
      </c>
    </row>
    <row r="38" spans="1:10" x14ac:dyDescent="0.25">
      <c r="A38">
        <v>45</v>
      </c>
      <c r="B38">
        <v>50</v>
      </c>
      <c r="C38">
        <v>2021</v>
      </c>
      <c r="D38" t="s">
        <v>78</v>
      </c>
      <c r="E38" t="s">
        <v>67</v>
      </c>
      <c r="F38" t="s">
        <v>88</v>
      </c>
      <c r="G38" t="s">
        <v>36</v>
      </c>
      <c r="H38">
        <v>50.098887515451104</v>
      </c>
      <c r="I38">
        <f t="shared" si="0"/>
        <v>0.50098887515451107</v>
      </c>
      <c r="J38">
        <f>(I40-I39)/2</f>
        <v>6.2731767614338518E-2</v>
      </c>
    </row>
    <row r="39" spans="1:10" x14ac:dyDescent="0.25">
      <c r="C39">
        <v>2021</v>
      </c>
      <c r="D39" t="s">
        <v>78</v>
      </c>
      <c r="E39" t="s">
        <v>67</v>
      </c>
      <c r="F39" t="s">
        <v>88</v>
      </c>
      <c r="G39" t="s">
        <v>37</v>
      </c>
      <c r="H39">
        <v>43.868974042027197</v>
      </c>
      <c r="I39">
        <f t="shared" si="0"/>
        <v>0.43868974042027198</v>
      </c>
    </row>
    <row r="40" spans="1:10" x14ac:dyDescent="0.25">
      <c r="C40">
        <v>2021</v>
      </c>
      <c r="D40" t="s">
        <v>78</v>
      </c>
      <c r="E40" t="s">
        <v>67</v>
      </c>
      <c r="F40" t="s">
        <v>88</v>
      </c>
      <c r="G40" t="s">
        <v>38</v>
      </c>
      <c r="H40">
        <v>56.415327564894902</v>
      </c>
      <c r="I40">
        <f t="shared" si="0"/>
        <v>0.56415327564894902</v>
      </c>
    </row>
    <row r="41" spans="1:10" x14ac:dyDescent="0.25">
      <c r="C41">
        <v>2021</v>
      </c>
      <c r="D41" t="s">
        <v>78</v>
      </c>
      <c r="E41" t="s">
        <v>68</v>
      </c>
      <c r="F41" t="s">
        <v>88</v>
      </c>
      <c r="G41" t="s">
        <v>39</v>
      </c>
      <c r="H41">
        <v>50.012360939431296</v>
      </c>
      <c r="I41">
        <f t="shared" si="0"/>
        <v>0.500123609394313</v>
      </c>
      <c r="J41">
        <f>(I43-I42)/2</f>
        <v>6.6192830655129542E-2</v>
      </c>
    </row>
    <row r="42" spans="1:10" x14ac:dyDescent="0.25">
      <c r="C42">
        <v>2021</v>
      </c>
      <c r="D42" t="s">
        <v>78</v>
      </c>
      <c r="E42" t="s">
        <v>68</v>
      </c>
      <c r="F42" t="s">
        <v>88</v>
      </c>
      <c r="G42" t="s">
        <v>40</v>
      </c>
      <c r="H42">
        <v>43.349814585908497</v>
      </c>
      <c r="I42">
        <f t="shared" si="0"/>
        <v>0.43349814585908497</v>
      </c>
    </row>
    <row r="43" spans="1:10" x14ac:dyDescent="0.25">
      <c r="C43">
        <v>2021</v>
      </c>
      <c r="D43" t="s">
        <v>78</v>
      </c>
      <c r="E43" t="s">
        <v>68</v>
      </c>
      <c r="F43" t="s">
        <v>88</v>
      </c>
      <c r="G43" t="s">
        <v>41</v>
      </c>
      <c r="H43">
        <v>56.588380716934402</v>
      </c>
      <c r="I43">
        <f t="shared" si="0"/>
        <v>0.56588380716934406</v>
      </c>
    </row>
    <row r="44" spans="1:10" x14ac:dyDescent="0.25">
      <c r="A44">
        <v>50</v>
      </c>
      <c r="B44">
        <v>55</v>
      </c>
      <c r="C44">
        <v>2021</v>
      </c>
      <c r="D44" t="s">
        <v>78</v>
      </c>
      <c r="E44" t="s">
        <v>67</v>
      </c>
      <c r="F44" t="s">
        <v>89</v>
      </c>
      <c r="G44" t="s">
        <v>42</v>
      </c>
      <c r="H44">
        <v>43.349814585908497</v>
      </c>
      <c r="I44">
        <f t="shared" si="0"/>
        <v>0.43349814585908497</v>
      </c>
      <c r="J44">
        <f>(I46-I45)/2</f>
        <v>5.3213844252163023E-2</v>
      </c>
    </row>
    <row r="45" spans="1:10" x14ac:dyDescent="0.25">
      <c r="C45">
        <v>2021</v>
      </c>
      <c r="D45" t="s">
        <v>78</v>
      </c>
      <c r="E45" t="s">
        <v>67</v>
      </c>
      <c r="F45" t="s">
        <v>89</v>
      </c>
      <c r="G45" t="s">
        <v>43</v>
      </c>
      <c r="H45">
        <v>38.071693448702099</v>
      </c>
      <c r="I45">
        <f t="shared" si="0"/>
        <v>0.38071693448702099</v>
      </c>
    </row>
    <row r="46" spans="1:10" x14ac:dyDescent="0.25">
      <c r="C46">
        <v>2021</v>
      </c>
      <c r="D46" t="s">
        <v>78</v>
      </c>
      <c r="E46" t="s">
        <v>67</v>
      </c>
      <c r="F46" t="s">
        <v>89</v>
      </c>
      <c r="G46" t="s">
        <v>44</v>
      </c>
      <c r="H46">
        <v>48.714462299134702</v>
      </c>
      <c r="I46">
        <f t="shared" si="0"/>
        <v>0.48714462299134703</v>
      </c>
    </row>
    <row r="47" spans="1:10" x14ac:dyDescent="0.25">
      <c r="C47">
        <v>2021</v>
      </c>
      <c r="D47" t="s">
        <v>78</v>
      </c>
      <c r="E47" t="s">
        <v>68</v>
      </c>
      <c r="F47" t="s">
        <v>89</v>
      </c>
      <c r="G47" t="s">
        <v>45</v>
      </c>
      <c r="H47">
        <v>49.060568603213802</v>
      </c>
      <c r="I47">
        <f t="shared" si="0"/>
        <v>0.490605686032138</v>
      </c>
      <c r="J47">
        <f>(I49-I48)/2</f>
        <v>8.6526576019777535E-2</v>
      </c>
    </row>
    <row r="48" spans="1:10" x14ac:dyDescent="0.25">
      <c r="C48">
        <v>2021</v>
      </c>
      <c r="D48" t="s">
        <v>78</v>
      </c>
      <c r="E48" t="s">
        <v>68</v>
      </c>
      <c r="F48" t="s">
        <v>89</v>
      </c>
      <c r="G48" t="s">
        <v>46</v>
      </c>
      <c r="H48">
        <v>40.321384425216301</v>
      </c>
      <c r="I48">
        <f t="shared" si="0"/>
        <v>0.403213844252163</v>
      </c>
    </row>
    <row r="49" spans="1:10" x14ac:dyDescent="0.25">
      <c r="C49">
        <v>2021</v>
      </c>
      <c r="D49" t="s">
        <v>78</v>
      </c>
      <c r="E49" t="s">
        <v>68</v>
      </c>
      <c r="F49" t="s">
        <v>89</v>
      </c>
      <c r="G49" t="s">
        <v>47</v>
      </c>
      <c r="H49">
        <v>57.626699629171803</v>
      </c>
      <c r="I49">
        <f t="shared" si="0"/>
        <v>0.57626699629171807</v>
      </c>
    </row>
    <row r="50" spans="1:10" x14ac:dyDescent="0.25">
      <c r="A50">
        <v>55</v>
      </c>
      <c r="B50">
        <v>60</v>
      </c>
      <c r="C50">
        <v>2021</v>
      </c>
      <c r="D50" t="s">
        <v>78</v>
      </c>
      <c r="E50" t="s">
        <v>67</v>
      </c>
      <c r="F50" t="s">
        <v>90</v>
      </c>
      <c r="G50" t="s">
        <v>48</v>
      </c>
      <c r="H50">
        <v>33.831891223733003</v>
      </c>
      <c r="I50">
        <f t="shared" si="0"/>
        <v>0.33831891223733002</v>
      </c>
      <c r="J50">
        <f>(I52-I51)/2</f>
        <v>4.5859085290481993E-2</v>
      </c>
    </row>
    <row r="51" spans="1:10" x14ac:dyDescent="0.25">
      <c r="C51">
        <v>2021</v>
      </c>
      <c r="D51" t="s">
        <v>78</v>
      </c>
      <c r="E51" t="s">
        <v>67</v>
      </c>
      <c r="F51" t="s">
        <v>90</v>
      </c>
      <c r="G51" t="s">
        <v>49</v>
      </c>
      <c r="H51">
        <v>29.159456118664998</v>
      </c>
      <c r="I51">
        <f t="shared" si="0"/>
        <v>0.29159456118665</v>
      </c>
    </row>
    <row r="52" spans="1:10" x14ac:dyDescent="0.25">
      <c r="C52">
        <v>2021</v>
      </c>
      <c r="D52" t="s">
        <v>78</v>
      </c>
      <c r="E52" t="s">
        <v>67</v>
      </c>
      <c r="F52" t="s">
        <v>90</v>
      </c>
      <c r="G52" t="s">
        <v>50</v>
      </c>
      <c r="H52">
        <v>38.3312731767614</v>
      </c>
      <c r="I52">
        <f t="shared" si="0"/>
        <v>0.38331273176761399</v>
      </c>
    </row>
    <row r="53" spans="1:10" x14ac:dyDescent="0.25">
      <c r="C53">
        <v>2021</v>
      </c>
      <c r="D53" t="s">
        <v>78</v>
      </c>
      <c r="E53" t="s">
        <v>68</v>
      </c>
      <c r="F53" t="s">
        <v>90</v>
      </c>
      <c r="G53" t="s">
        <v>51</v>
      </c>
      <c r="H53">
        <v>36.600741656365798</v>
      </c>
      <c r="I53">
        <f t="shared" si="0"/>
        <v>0.36600741656365798</v>
      </c>
      <c r="J53">
        <f>(I55-I54)/2</f>
        <v>8.3930778739184503E-2</v>
      </c>
    </row>
    <row r="54" spans="1:10" x14ac:dyDescent="0.25">
      <c r="C54">
        <v>2021</v>
      </c>
      <c r="D54" t="s">
        <v>78</v>
      </c>
      <c r="E54" t="s">
        <v>68</v>
      </c>
      <c r="F54" t="s">
        <v>90</v>
      </c>
      <c r="G54" t="s">
        <v>52</v>
      </c>
      <c r="H54">
        <v>28.121137206427601</v>
      </c>
      <c r="I54">
        <f t="shared" si="0"/>
        <v>0.28121137206427599</v>
      </c>
    </row>
    <row r="55" spans="1:10" x14ac:dyDescent="0.25">
      <c r="C55">
        <v>2021</v>
      </c>
      <c r="D55" t="s">
        <v>78</v>
      </c>
      <c r="E55" t="s">
        <v>68</v>
      </c>
      <c r="F55" t="s">
        <v>90</v>
      </c>
      <c r="G55" t="s">
        <v>53</v>
      </c>
      <c r="H55">
        <v>44.907292954264499</v>
      </c>
      <c r="I55">
        <f t="shared" si="0"/>
        <v>0.44907292954264499</v>
      </c>
    </row>
    <row r="56" spans="1:10" x14ac:dyDescent="0.25">
      <c r="A56">
        <v>60</v>
      </c>
      <c r="B56">
        <v>65</v>
      </c>
      <c r="C56">
        <v>2021</v>
      </c>
      <c r="D56" t="s">
        <v>78</v>
      </c>
      <c r="E56" t="s">
        <v>67</v>
      </c>
      <c r="F56" t="s">
        <v>91</v>
      </c>
      <c r="G56" t="s">
        <v>54</v>
      </c>
      <c r="H56">
        <v>21.025957972805902</v>
      </c>
      <c r="I56">
        <f t="shared" si="0"/>
        <v>0.210259579728059</v>
      </c>
      <c r="J56">
        <f>(I58-I57)/2</f>
        <v>5.0185414091470995E-2</v>
      </c>
    </row>
    <row r="57" spans="1:10" x14ac:dyDescent="0.25">
      <c r="C57">
        <v>2021</v>
      </c>
      <c r="D57" t="s">
        <v>78</v>
      </c>
      <c r="E57" t="s">
        <v>67</v>
      </c>
      <c r="F57" t="s">
        <v>91</v>
      </c>
      <c r="G57" t="s">
        <v>55</v>
      </c>
      <c r="H57">
        <v>15.920889987639001</v>
      </c>
      <c r="I57">
        <f t="shared" si="0"/>
        <v>0.15920889987639</v>
      </c>
    </row>
    <row r="58" spans="1:10" x14ac:dyDescent="0.25">
      <c r="C58">
        <v>2021</v>
      </c>
      <c r="D58" t="s">
        <v>78</v>
      </c>
      <c r="E58" t="s">
        <v>67</v>
      </c>
      <c r="F58" t="s">
        <v>91</v>
      </c>
      <c r="G58" t="s">
        <v>56</v>
      </c>
      <c r="H58">
        <v>25.957972805933199</v>
      </c>
      <c r="I58">
        <f t="shared" si="0"/>
        <v>0.25957972805933199</v>
      </c>
    </row>
    <row r="59" spans="1:10" x14ac:dyDescent="0.25">
      <c r="C59">
        <v>2021</v>
      </c>
      <c r="D59" t="s">
        <v>78</v>
      </c>
      <c r="E59" t="s">
        <v>68</v>
      </c>
      <c r="F59" t="s">
        <v>91</v>
      </c>
      <c r="G59" t="s">
        <v>57</v>
      </c>
      <c r="H59">
        <v>30.4573547589616</v>
      </c>
      <c r="I59">
        <f t="shared" si="0"/>
        <v>0.30457354758961602</v>
      </c>
      <c r="J59">
        <f>(I61-I60)/2</f>
        <v>6.6625463535228482E-2</v>
      </c>
    </row>
    <row r="60" spans="1:10" x14ac:dyDescent="0.25">
      <c r="C60">
        <v>2021</v>
      </c>
      <c r="D60" t="s">
        <v>78</v>
      </c>
      <c r="E60" t="s">
        <v>68</v>
      </c>
      <c r="F60" t="s">
        <v>91</v>
      </c>
      <c r="G60" t="s">
        <v>58</v>
      </c>
      <c r="H60">
        <v>23.708281829419001</v>
      </c>
      <c r="I60">
        <f t="shared" si="0"/>
        <v>0.23708281829419001</v>
      </c>
    </row>
    <row r="61" spans="1:10" x14ac:dyDescent="0.25">
      <c r="C61">
        <v>2021</v>
      </c>
      <c r="D61" t="s">
        <v>78</v>
      </c>
      <c r="E61" t="s">
        <v>68</v>
      </c>
      <c r="F61" t="s">
        <v>91</v>
      </c>
      <c r="G61" t="s">
        <v>59</v>
      </c>
      <c r="H61">
        <v>37.033374536464699</v>
      </c>
      <c r="I61">
        <f t="shared" si="0"/>
        <v>0.37033374536464697</v>
      </c>
    </row>
    <row r="62" spans="1:10" x14ac:dyDescent="0.25">
      <c r="A62">
        <v>65</v>
      </c>
      <c r="B62">
        <v>200</v>
      </c>
      <c r="C62">
        <v>2021</v>
      </c>
      <c r="D62" t="s">
        <v>78</v>
      </c>
      <c r="E62" t="s">
        <v>67</v>
      </c>
      <c r="F62" t="s">
        <v>92</v>
      </c>
      <c r="G62" t="s">
        <v>60</v>
      </c>
      <c r="H62">
        <v>14.7095179233621</v>
      </c>
      <c r="I62">
        <f t="shared" si="0"/>
        <v>0.147095179233621</v>
      </c>
      <c r="J62">
        <f>(I64-I63)/2</f>
        <v>2.9851668726823495E-2</v>
      </c>
    </row>
    <row r="63" spans="1:10" x14ac:dyDescent="0.25">
      <c r="C63">
        <v>2021</v>
      </c>
      <c r="D63" t="s">
        <v>78</v>
      </c>
      <c r="E63" t="s">
        <v>67</v>
      </c>
      <c r="F63" t="s">
        <v>92</v>
      </c>
      <c r="G63" t="s">
        <v>61</v>
      </c>
      <c r="H63">
        <v>11.5945611866501</v>
      </c>
      <c r="I63">
        <f t="shared" si="0"/>
        <v>0.115945611866501</v>
      </c>
    </row>
    <row r="64" spans="1:10" x14ac:dyDescent="0.25">
      <c r="C64">
        <v>2021</v>
      </c>
      <c r="D64" t="s">
        <v>78</v>
      </c>
      <c r="E64" t="s">
        <v>67</v>
      </c>
      <c r="F64" t="s">
        <v>92</v>
      </c>
      <c r="G64" t="s">
        <v>62</v>
      </c>
      <c r="H64">
        <v>17.564894932014798</v>
      </c>
      <c r="I64">
        <f t="shared" si="0"/>
        <v>0.17564894932014799</v>
      </c>
    </row>
    <row r="65" spans="3:10" x14ac:dyDescent="0.25">
      <c r="C65">
        <v>2021</v>
      </c>
      <c r="D65" t="s">
        <v>78</v>
      </c>
      <c r="E65" t="s">
        <v>68</v>
      </c>
      <c r="F65" t="s">
        <v>92</v>
      </c>
      <c r="G65" t="s">
        <v>63</v>
      </c>
      <c r="H65">
        <v>20.766378244746601</v>
      </c>
      <c r="I65">
        <f t="shared" si="0"/>
        <v>0.207663782447466</v>
      </c>
      <c r="J65">
        <f>(I67-I66)/2</f>
        <v>6.2299134734240022E-2</v>
      </c>
    </row>
    <row r="66" spans="3:10" x14ac:dyDescent="0.25">
      <c r="C66">
        <v>2021</v>
      </c>
      <c r="D66" t="s">
        <v>78</v>
      </c>
      <c r="E66" t="s">
        <v>68</v>
      </c>
      <c r="F66" t="s">
        <v>92</v>
      </c>
      <c r="G66" t="s">
        <v>64</v>
      </c>
      <c r="H66">
        <v>14.363411619282999</v>
      </c>
      <c r="I66">
        <f t="shared" si="0"/>
        <v>0.14363411619282998</v>
      </c>
    </row>
    <row r="67" spans="3:10" x14ac:dyDescent="0.25">
      <c r="C67">
        <v>2021</v>
      </c>
      <c r="D67" t="s">
        <v>78</v>
      </c>
      <c r="E67" t="s">
        <v>68</v>
      </c>
      <c r="F67" t="s">
        <v>92</v>
      </c>
      <c r="G67" t="s">
        <v>65</v>
      </c>
      <c r="H67">
        <v>26.823238566131</v>
      </c>
      <c r="I67">
        <f t="shared" ref="I67" si="1">H67/100</f>
        <v>0.26823238566131002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7473-104B-47B3-9BB2-70ADB747E790}">
  <dimension ref="A1:AD19"/>
  <sheetViews>
    <sheetView workbookViewId="0">
      <selection activeCell="A5" sqref="A5"/>
    </sheetView>
  </sheetViews>
  <sheetFormatPr defaultRowHeight="15" x14ac:dyDescent="0.25"/>
  <sheetData>
    <row r="1" spans="1:30" x14ac:dyDescent="0.25">
      <c r="A1" t="s">
        <v>66</v>
      </c>
      <c r="D1" t="s">
        <v>79</v>
      </c>
      <c r="E1" t="s">
        <v>77</v>
      </c>
      <c r="F1" t="s">
        <v>73</v>
      </c>
      <c r="G1" t="s">
        <v>81</v>
      </c>
      <c r="I1" t="s">
        <v>76</v>
      </c>
      <c r="J1" t="s">
        <v>105</v>
      </c>
      <c r="K1" t="s">
        <v>75</v>
      </c>
      <c r="M1" t="s">
        <v>72</v>
      </c>
      <c r="O1" t="s">
        <v>104</v>
      </c>
      <c r="U1" t="s">
        <v>79</v>
      </c>
      <c r="V1" t="s">
        <v>77</v>
      </c>
      <c r="W1" t="s">
        <v>73</v>
      </c>
      <c r="X1" t="s">
        <v>81</v>
      </c>
      <c r="Y1" t="s">
        <v>99</v>
      </c>
      <c r="Z1" t="s">
        <v>93</v>
      </c>
      <c r="AA1" t="s">
        <v>75</v>
      </c>
      <c r="AD1" t="s">
        <v>107</v>
      </c>
    </row>
    <row r="2" spans="1:30" x14ac:dyDescent="0.25">
      <c r="A2">
        <v>15</v>
      </c>
      <c r="B2">
        <v>200</v>
      </c>
      <c r="C2" t="s">
        <v>102</v>
      </c>
      <c r="D2">
        <v>2021</v>
      </c>
      <c r="E2" t="s">
        <v>78</v>
      </c>
      <c r="F2" t="s">
        <v>67</v>
      </c>
      <c r="G2" t="s">
        <v>100</v>
      </c>
      <c r="H2" t="s">
        <v>0</v>
      </c>
      <c r="I2">
        <v>94.9083503054989</v>
      </c>
      <c r="J2">
        <f>I2/100</f>
        <v>0.94908350305498901</v>
      </c>
      <c r="K2">
        <f>(J4-J3)/2</f>
        <v>1.0692464358452447E-2</v>
      </c>
      <c r="M2" t="s">
        <v>69</v>
      </c>
      <c r="U2">
        <v>2021</v>
      </c>
      <c r="V2" t="s">
        <v>78</v>
      </c>
      <c r="W2" t="s">
        <v>67</v>
      </c>
      <c r="X2" t="s">
        <v>100</v>
      </c>
      <c r="Y2">
        <v>0.98068669527897057</v>
      </c>
      <c r="AA2">
        <v>1.2339055793991595E-2</v>
      </c>
    </row>
    <row r="3" spans="1:30" x14ac:dyDescent="0.25">
      <c r="C3" t="s">
        <v>102</v>
      </c>
      <c r="D3">
        <v>2021</v>
      </c>
      <c r="E3" t="s">
        <v>78</v>
      </c>
      <c r="F3" t="s">
        <v>67</v>
      </c>
      <c r="G3" t="s">
        <v>100</v>
      </c>
      <c r="H3" t="s">
        <v>1</v>
      </c>
      <c r="I3">
        <v>93.890020366598705</v>
      </c>
      <c r="J3">
        <f t="shared" ref="J3:J19" si="0">I3/100</f>
        <v>0.93890020366598703</v>
      </c>
      <c r="M3" t="s">
        <v>70</v>
      </c>
      <c r="U3">
        <v>2021</v>
      </c>
      <c r="V3" t="s">
        <v>78</v>
      </c>
      <c r="W3" t="s">
        <v>68</v>
      </c>
      <c r="X3" t="s">
        <v>100</v>
      </c>
      <c r="Y3">
        <v>0.95995550611790792</v>
      </c>
      <c r="AA3">
        <v>2.6140155728587588E-2</v>
      </c>
    </row>
    <row r="4" spans="1:30" x14ac:dyDescent="0.25">
      <c r="C4" t="s">
        <v>102</v>
      </c>
      <c r="D4">
        <v>2021</v>
      </c>
      <c r="E4" t="s">
        <v>78</v>
      </c>
      <c r="F4" t="s">
        <v>67</v>
      </c>
      <c r="G4" t="s">
        <v>100</v>
      </c>
      <c r="H4" t="s">
        <v>2</v>
      </c>
      <c r="I4">
        <v>96.028513238289193</v>
      </c>
      <c r="J4">
        <f t="shared" si="0"/>
        <v>0.96028513238289193</v>
      </c>
      <c r="M4" t="s">
        <v>71</v>
      </c>
      <c r="P4" t="s">
        <v>106</v>
      </c>
      <c r="U4">
        <v>2021</v>
      </c>
      <c r="V4" t="s">
        <v>78</v>
      </c>
      <c r="W4" t="s">
        <v>101</v>
      </c>
      <c r="X4" t="s">
        <v>100</v>
      </c>
      <c r="Y4">
        <v>0.9739130434782608</v>
      </c>
      <c r="AA4">
        <v>1.3043478260869067E-2</v>
      </c>
    </row>
    <row r="5" spans="1:30" x14ac:dyDescent="0.25">
      <c r="C5" t="s">
        <v>103</v>
      </c>
      <c r="D5">
        <v>2021</v>
      </c>
      <c r="E5" t="s">
        <v>78</v>
      </c>
      <c r="F5" t="s">
        <v>67</v>
      </c>
      <c r="G5" t="s">
        <v>100</v>
      </c>
      <c r="H5" t="s">
        <v>3</v>
      </c>
      <c r="I5">
        <v>93.075356415478595</v>
      </c>
      <c r="J5">
        <f t="shared" si="0"/>
        <v>0.93075356415478594</v>
      </c>
      <c r="K5">
        <f t="shared" ref="K5:K17" si="1">(J7-J6)/2</f>
        <v>1.17107942973525E-2</v>
      </c>
      <c r="O5">
        <f>J5/J2</f>
        <v>0.98068669527897057</v>
      </c>
      <c r="P5">
        <f>O5/J5 * K5</f>
        <v>1.2339055793991595E-2</v>
      </c>
    </row>
    <row r="6" spans="1:30" x14ac:dyDescent="0.25">
      <c r="C6" t="s">
        <v>103</v>
      </c>
      <c r="D6">
        <v>2021</v>
      </c>
      <c r="E6" t="s">
        <v>78</v>
      </c>
      <c r="F6" t="s">
        <v>67</v>
      </c>
      <c r="G6" t="s">
        <v>100</v>
      </c>
      <c r="H6" t="s">
        <v>4</v>
      </c>
      <c r="I6">
        <v>91.955193482688301</v>
      </c>
      <c r="J6">
        <f t="shared" si="0"/>
        <v>0.91955193482688302</v>
      </c>
    </row>
    <row r="7" spans="1:30" x14ac:dyDescent="0.25">
      <c r="C7" t="s">
        <v>103</v>
      </c>
      <c r="D7">
        <v>2021</v>
      </c>
      <c r="E7" t="s">
        <v>78</v>
      </c>
      <c r="F7" t="s">
        <v>67</v>
      </c>
      <c r="G7" t="s">
        <v>100</v>
      </c>
      <c r="H7" t="s">
        <v>5</v>
      </c>
      <c r="I7">
        <v>94.297352342158803</v>
      </c>
      <c r="J7">
        <f t="shared" si="0"/>
        <v>0.94297352342158802</v>
      </c>
    </row>
    <row r="8" spans="1:30" x14ac:dyDescent="0.25">
      <c r="C8" t="s">
        <v>102</v>
      </c>
      <c r="D8">
        <v>2021</v>
      </c>
      <c r="E8" t="s">
        <v>78</v>
      </c>
      <c r="F8" t="s">
        <v>68</v>
      </c>
      <c r="G8" t="s">
        <v>100</v>
      </c>
      <c r="H8" t="s">
        <v>6</v>
      </c>
      <c r="I8">
        <v>91.547861507128303</v>
      </c>
      <c r="J8">
        <f t="shared" si="0"/>
        <v>0.91547861507128303</v>
      </c>
      <c r="K8">
        <f t="shared" si="1"/>
        <v>1.9348268839103455E-2</v>
      </c>
    </row>
    <row r="9" spans="1:30" x14ac:dyDescent="0.25">
      <c r="C9" t="s">
        <v>102</v>
      </c>
      <c r="D9">
        <v>2021</v>
      </c>
      <c r="E9" t="s">
        <v>78</v>
      </c>
      <c r="F9" t="s">
        <v>68</v>
      </c>
      <c r="G9" t="s">
        <v>100</v>
      </c>
      <c r="H9" t="s">
        <v>7</v>
      </c>
      <c r="I9">
        <v>89.613034623217899</v>
      </c>
      <c r="J9">
        <f t="shared" si="0"/>
        <v>0.89613034623217902</v>
      </c>
    </row>
    <row r="10" spans="1:30" x14ac:dyDescent="0.25">
      <c r="C10" t="s">
        <v>102</v>
      </c>
      <c r="D10">
        <v>2021</v>
      </c>
      <c r="E10" t="s">
        <v>78</v>
      </c>
      <c r="F10" t="s">
        <v>68</v>
      </c>
      <c r="G10" t="s">
        <v>100</v>
      </c>
      <c r="H10" t="s">
        <v>8</v>
      </c>
      <c r="I10">
        <v>93.482688391038593</v>
      </c>
      <c r="J10">
        <f t="shared" si="0"/>
        <v>0.93482688391038593</v>
      </c>
    </row>
    <row r="11" spans="1:30" x14ac:dyDescent="0.25">
      <c r="C11" t="s">
        <v>103</v>
      </c>
      <c r="D11">
        <v>2021</v>
      </c>
      <c r="E11" t="s">
        <v>78</v>
      </c>
      <c r="F11" t="s">
        <v>68</v>
      </c>
      <c r="G11" t="s">
        <v>100</v>
      </c>
      <c r="H11" t="s">
        <v>9</v>
      </c>
      <c r="I11">
        <v>87.881873727087495</v>
      </c>
      <c r="J11">
        <f t="shared" si="0"/>
        <v>0.87881873727087489</v>
      </c>
      <c r="K11">
        <f t="shared" si="1"/>
        <v>2.3930753564155027E-2</v>
      </c>
      <c r="O11">
        <f t="shared" ref="O11:O17" si="2">J11/J8</f>
        <v>0.95995550611790792</v>
      </c>
      <c r="P11">
        <f t="shared" ref="P11:P17" si="3">O11/J11 * K11</f>
        <v>2.6140155728587588E-2</v>
      </c>
    </row>
    <row r="12" spans="1:30" x14ac:dyDescent="0.25">
      <c r="C12" t="s">
        <v>103</v>
      </c>
      <c r="D12">
        <v>2021</v>
      </c>
      <c r="E12" t="s">
        <v>78</v>
      </c>
      <c r="F12" t="s">
        <v>68</v>
      </c>
      <c r="G12" t="s">
        <v>100</v>
      </c>
      <c r="H12" t="s">
        <v>10</v>
      </c>
      <c r="I12">
        <v>85.437881873726994</v>
      </c>
      <c r="J12">
        <f t="shared" si="0"/>
        <v>0.85437881873726995</v>
      </c>
    </row>
    <row r="13" spans="1:30" x14ac:dyDescent="0.25">
      <c r="C13" t="s">
        <v>103</v>
      </c>
      <c r="D13">
        <v>2021</v>
      </c>
      <c r="E13" t="s">
        <v>78</v>
      </c>
      <c r="F13" t="s">
        <v>68</v>
      </c>
      <c r="G13" t="s">
        <v>100</v>
      </c>
      <c r="H13" t="s">
        <v>11</v>
      </c>
      <c r="I13">
        <v>90.224032586557996</v>
      </c>
      <c r="J13">
        <f t="shared" si="0"/>
        <v>0.90224032586558001</v>
      </c>
    </row>
    <row r="14" spans="1:30" x14ac:dyDescent="0.25">
      <c r="C14" t="s">
        <v>102</v>
      </c>
      <c r="D14">
        <v>2021</v>
      </c>
      <c r="E14" t="s">
        <v>78</v>
      </c>
      <c r="F14" t="s">
        <v>101</v>
      </c>
      <c r="G14" t="s">
        <v>100</v>
      </c>
      <c r="H14" t="s">
        <v>12</v>
      </c>
      <c r="I14">
        <v>93.686354378818706</v>
      </c>
      <c r="J14">
        <f t="shared" si="0"/>
        <v>0.93686354378818704</v>
      </c>
      <c r="K14">
        <f t="shared" si="1"/>
        <v>1.0183299389001976E-2</v>
      </c>
    </row>
    <row r="15" spans="1:30" x14ac:dyDescent="0.25">
      <c r="C15" t="s">
        <v>102</v>
      </c>
      <c r="D15">
        <v>2021</v>
      </c>
      <c r="E15" t="s">
        <v>78</v>
      </c>
      <c r="F15" t="s">
        <v>101</v>
      </c>
      <c r="G15" t="s">
        <v>100</v>
      </c>
      <c r="H15" t="s">
        <v>13</v>
      </c>
      <c r="I15">
        <v>92.769857433808497</v>
      </c>
      <c r="J15">
        <f t="shared" si="0"/>
        <v>0.927698574338085</v>
      </c>
    </row>
    <row r="16" spans="1:30" x14ac:dyDescent="0.25">
      <c r="C16" t="s">
        <v>102</v>
      </c>
      <c r="D16">
        <v>2021</v>
      </c>
      <c r="E16" t="s">
        <v>78</v>
      </c>
      <c r="F16" t="s">
        <v>101</v>
      </c>
      <c r="G16" t="s">
        <v>100</v>
      </c>
      <c r="H16" t="s">
        <v>14</v>
      </c>
      <c r="I16">
        <v>94.8065173116089</v>
      </c>
      <c r="J16">
        <f t="shared" si="0"/>
        <v>0.94806517311608896</v>
      </c>
    </row>
    <row r="17" spans="3:16" x14ac:dyDescent="0.25">
      <c r="C17" t="s">
        <v>103</v>
      </c>
      <c r="D17">
        <v>2021</v>
      </c>
      <c r="E17" t="s">
        <v>78</v>
      </c>
      <c r="F17" t="s">
        <v>101</v>
      </c>
      <c r="G17" t="s">
        <v>100</v>
      </c>
      <c r="H17" t="s">
        <v>15</v>
      </c>
      <c r="I17">
        <v>91.242362525458205</v>
      </c>
      <c r="J17">
        <f t="shared" si="0"/>
        <v>0.91242362525458209</v>
      </c>
      <c r="K17">
        <f t="shared" si="1"/>
        <v>1.2219959266801972E-2</v>
      </c>
      <c r="O17">
        <f t="shared" si="2"/>
        <v>0.9739130434782608</v>
      </c>
      <c r="P17">
        <f t="shared" si="3"/>
        <v>1.3043478260869067E-2</v>
      </c>
    </row>
    <row r="18" spans="3:16" x14ac:dyDescent="0.25">
      <c r="C18" t="s">
        <v>103</v>
      </c>
      <c r="D18">
        <v>2021</v>
      </c>
      <c r="E18" t="s">
        <v>78</v>
      </c>
      <c r="F18" t="s">
        <v>101</v>
      </c>
      <c r="G18" t="s">
        <v>100</v>
      </c>
      <c r="H18" t="s">
        <v>16</v>
      </c>
      <c r="I18">
        <v>90.020366598777997</v>
      </c>
      <c r="J18">
        <f t="shared" si="0"/>
        <v>0.90020366598778001</v>
      </c>
    </row>
    <row r="19" spans="3:16" x14ac:dyDescent="0.25">
      <c r="C19" t="s">
        <v>103</v>
      </c>
      <c r="D19">
        <v>2021</v>
      </c>
      <c r="E19" t="s">
        <v>78</v>
      </c>
      <c r="F19" t="s">
        <v>101</v>
      </c>
      <c r="G19" t="s">
        <v>100</v>
      </c>
      <c r="H19" t="s">
        <v>17</v>
      </c>
      <c r="I19">
        <v>92.464358452138399</v>
      </c>
      <c r="J19">
        <f t="shared" si="0"/>
        <v>0.92464358452138395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EBEF-D088-4572-8410-BC21E7D33FEB}">
  <dimension ref="A1:AD37"/>
  <sheetViews>
    <sheetView workbookViewId="0">
      <selection activeCell="O8" sqref="O8"/>
    </sheetView>
  </sheetViews>
  <sheetFormatPr defaultRowHeight="15" x14ac:dyDescent="0.25"/>
  <sheetData>
    <row r="1" spans="1:30" x14ac:dyDescent="0.25">
      <c r="A1" t="s">
        <v>66</v>
      </c>
      <c r="C1" t="s">
        <v>79</v>
      </c>
      <c r="D1" t="s">
        <v>77</v>
      </c>
      <c r="E1" t="s">
        <v>73</v>
      </c>
      <c r="F1" t="s">
        <v>81</v>
      </c>
      <c r="H1" t="s">
        <v>76</v>
      </c>
      <c r="I1" t="s">
        <v>74</v>
      </c>
      <c r="J1" t="s">
        <v>75</v>
      </c>
      <c r="L1" t="s">
        <v>72</v>
      </c>
      <c r="N1" t="s">
        <v>79</v>
      </c>
      <c r="O1" t="s">
        <v>77</v>
      </c>
      <c r="P1" t="s">
        <v>73</v>
      </c>
      <c r="Q1" t="s">
        <v>81</v>
      </c>
      <c r="R1" t="s">
        <v>74</v>
      </c>
      <c r="S1" t="s">
        <v>93</v>
      </c>
      <c r="T1" t="s">
        <v>75</v>
      </c>
      <c r="AD1" t="s">
        <v>107</v>
      </c>
    </row>
    <row r="2" spans="1:30" x14ac:dyDescent="0.25">
      <c r="A2">
        <v>15</v>
      </c>
      <c r="B2">
        <v>25</v>
      </c>
      <c r="C2">
        <v>2021</v>
      </c>
      <c r="D2" t="s">
        <v>78</v>
      </c>
      <c r="E2" t="s">
        <v>67</v>
      </c>
      <c r="F2" t="s">
        <v>94</v>
      </c>
      <c r="G2" t="s">
        <v>0</v>
      </c>
      <c r="H2">
        <v>76.068376068375997</v>
      </c>
      <c r="I2">
        <f>H2/100</f>
        <v>0.76068376068375998</v>
      </c>
      <c r="J2">
        <f>(I4-I3)/2</f>
        <v>6.5705128205128027E-2</v>
      </c>
      <c r="L2" t="s">
        <v>69</v>
      </c>
      <c r="N2">
        <v>2021</v>
      </c>
      <c r="O2" t="s">
        <v>78</v>
      </c>
      <c r="P2" t="s">
        <v>67</v>
      </c>
      <c r="Q2" t="s">
        <v>94</v>
      </c>
      <c r="R2">
        <v>0.76068376068375998</v>
      </c>
      <c r="T2">
        <v>6.5705128205128027E-2</v>
      </c>
    </row>
    <row r="3" spans="1:30" x14ac:dyDescent="0.25">
      <c r="C3">
        <v>2021</v>
      </c>
      <c r="D3" t="s">
        <v>78</v>
      </c>
      <c r="E3" t="s">
        <v>67</v>
      </c>
      <c r="F3" t="s">
        <v>94</v>
      </c>
      <c r="G3" t="s">
        <v>1</v>
      </c>
      <c r="H3">
        <v>69.4444444444444</v>
      </c>
      <c r="I3">
        <f t="shared" ref="I3:I37" si="0">H3/100</f>
        <v>0.69444444444444398</v>
      </c>
      <c r="L3" t="s">
        <v>70</v>
      </c>
      <c r="N3">
        <v>2021</v>
      </c>
      <c r="O3" t="s">
        <v>78</v>
      </c>
      <c r="P3" t="s">
        <v>68</v>
      </c>
      <c r="Q3" t="s">
        <v>94</v>
      </c>
      <c r="R3">
        <v>0.80555555555555503</v>
      </c>
      <c r="T3">
        <v>0.11805555555555597</v>
      </c>
    </row>
    <row r="4" spans="1:30" x14ac:dyDescent="0.25">
      <c r="C4">
        <v>2021</v>
      </c>
      <c r="D4" t="s">
        <v>78</v>
      </c>
      <c r="E4" t="s">
        <v>67</v>
      </c>
      <c r="F4" t="s">
        <v>94</v>
      </c>
      <c r="G4" t="s">
        <v>2</v>
      </c>
      <c r="H4">
        <v>82.585470085470007</v>
      </c>
      <c r="I4">
        <f t="shared" si="0"/>
        <v>0.82585470085470003</v>
      </c>
      <c r="L4" t="s">
        <v>71</v>
      </c>
      <c r="N4">
        <v>2021</v>
      </c>
      <c r="O4" t="s">
        <v>78</v>
      </c>
      <c r="P4" t="s">
        <v>67</v>
      </c>
      <c r="Q4" t="s">
        <v>95</v>
      </c>
      <c r="R4">
        <v>0.85683760683760601</v>
      </c>
      <c r="T4">
        <v>3.4188034188034455E-2</v>
      </c>
    </row>
    <row r="5" spans="1:30" x14ac:dyDescent="0.25">
      <c r="C5">
        <v>2021</v>
      </c>
      <c r="D5" t="s">
        <v>78</v>
      </c>
      <c r="E5" t="s">
        <v>68</v>
      </c>
      <c r="F5" t="s">
        <v>94</v>
      </c>
      <c r="G5" t="s">
        <v>3</v>
      </c>
      <c r="H5">
        <v>80.5555555555555</v>
      </c>
      <c r="I5">
        <f t="shared" si="0"/>
        <v>0.80555555555555503</v>
      </c>
      <c r="J5">
        <f t="shared" ref="J5:J35" si="1">(I7-I6)/2</f>
        <v>0.11805555555555597</v>
      </c>
      <c r="N5">
        <v>2021</v>
      </c>
      <c r="O5" t="s">
        <v>78</v>
      </c>
      <c r="P5" t="s">
        <v>68</v>
      </c>
      <c r="Q5" t="s">
        <v>95</v>
      </c>
      <c r="R5">
        <v>0.62927350427350393</v>
      </c>
      <c r="T5">
        <v>8.8675213675213471E-2</v>
      </c>
    </row>
    <row r="6" spans="1:30" x14ac:dyDescent="0.25">
      <c r="C6">
        <v>2021</v>
      </c>
      <c r="D6" t="s">
        <v>78</v>
      </c>
      <c r="E6" t="s">
        <v>68</v>
      </c>
      <c r="F6" t="s">
        <v>94</v>
      </c>
      <c r="G6" t="s">
        <v>4</v>
      </c>
      <c r="H6">
        <v>68.696581196581107</v>
      </c>
      <c r="I6">
        <f t="shared" si="0"/>
        <v>0.68696581196581108</v>
      </c>
      <c r="N6">
        <v>2021</v>
      </c>
      <c r="O6" t="s">
        <v>78</v>
      </c>
      <c r="P6" t="s">
        <v>67</v>
      </c>
      <c r="Q6" t="s">
        <v>96</v>
      </c>
      <c r="R6">
        <v>0.93055555555555503</v>
      </c>
      <c r="T6">
        <v>2.5641025641025994E-2</v>
      </c>
    </row>
    <row r="7" spans="1:30" x14ac:dyDescent="0.25">
      <c r="C7">
        <v>2021</v>
      </c>
      <c r="D7" t="s">
        <v>78</v>
      </c>
      <c r="E7" t="s">
        <v>68</v>
      </c>
      <c r="F7" t="s">
        <v>94</v>
      </c>
      <c r="G7" t="s">
        <v>5</v>
      </c>
      <c r="H7">
        <v>92.307692307692307</v>
      </c>
      <c r="I7">
        <f t="shared" si="0"/>
        <v>0.92307692307692302</v>
      </c>
      <c r="N7">
        <v>2021</v>
      </c>
      <c r="O7" t="s">
        <v>78</v>
      </c>
      <c r="P7" t="s">
        <v>68</v>
      </c>
      <c r="Q7" t="s">
        <v>96</v>
      </c>
      <c r="R7">
        <v>0.87286324786324698</v>
      </c>
      <c r="T7">
        <v>3.7927350427350515E-2</v>
      </c>
    </row>
    <row r="8" spans="1:30" x14ac:dyDescent="0.25">
      <c r="A8">
        <v>25</v>
      </c>
      <c r="B8">
        <v>35</v>
      </c>
      <c r="C8">
        <v>2021</v>
      </c>
      <c r="D8" t="s">
        <v>78</v>
      </c>
      <c r="E8" t="s">
        <v>67</v>
      </c>
      <c r="F8" t="s">
        <v>95</v>
      </c>
      <c r="G8" t="s">
        <v>6</v>
      </c>
      <c r="H8">
        <v>85.683760683760596</v>
      </c>
      <c r="I8">
        <f t="shared" si="0"/>
        <v>0.85683760683760601</v>
      </c>
      <c r="J8">
        <f t="shared" si="1"/>
        <v>3.4188034188034455E-2</v>
      </c>
      <c r="N8">
        <v>2021</v>
      </c>
      <c r="O8" t="s">
        <v>78</v>
      </c>
      <c r="P8" t="s">
        <v>67</v>
      </c>
      <c r="Q8" t="s">
        <v>97</v>
      </c>
      <c r="R8">
        <v>0.966880341880341</v>
      </c>
      <c r="T8">
        <v>2.1367521367521514E-2</v>
      </c>
    </row>
    <row r="9" spans="1:30" x14ac:dyDescent="0.25">
      <c r="C9">
        <v>2021</v>
      </c>
      <c r="D9" t="s">
        <v>78</v>
      </c>
      <c r="E9" t="s">
        <v>67</v>
      </c>
      <c r="F9" t="s">
        <v>95</v>
      </c>
      <c r="G9" t="s">
        <v>7</v>
      </c>
      <c r="H9">
        <v>82.264957264957204</v>
      </c>
      <c r="I9">
        <f t="shared" si="0"/>
        <v>0.82264957264957206</v>
      </c>
      <c r="N9">
        <v>2021</v>
      </c>
      <c r="O9" t="s">
        <v>78</v>
      </c>
      <c r="P9" t="s">
        <v>68</v>
      </c>
      <c r="Q9" t="s">
        <v>97</v>
      </c>
      <c r="R9">
        <v>0.94337606837606802</v>
      </c>
      <c r="T9">
        <v>2.8311965811965989E-2</v>
      </c>
    </row>
    <row r="10" spans="1:30" x14ac:dyDescent="0.25">
      <c r="C10">
        <v>2021</v>
      </c>
      <c r="D10" t="s">
        <v>78</v>
      </c>
      <c r="E10" t="s">
        <v>67</v>
      </c>
      <c r="F10" t="s">
        <v>95</v>
      </c>
      <c r="G10" t="s">
        <v>8</v>
      </c>
      <c r="H10">
        <v>89.102564102564102</v>
      </c>
      <c r="I10">
        <f t="shared" si="0"/>
        <v>0.89102564102564097</v>
      </c>
      <c r="N10">
        <v>2021</v>
      </c>
      <c r="O10" t="s">
        <v>78</v>
      </c>
      <c r="P10" t="s">
        <v>67</v>
      </c>
      <c r="Q10" t="s">
        <v>98</v>
      </c>
      <c r="R10">
        <v>0.94230769230769196</v>
      </c>
      <c r="T10">
        <v>3.8995726495726468E-2</v>
      </c>
    </row>
    <row r="11" spans="1:30" x14ac:dyDescent="0.25">
      <c r="C11">
        <v>2021</v>
      </c>
      <c r="D11" t="s">
        <v>78</v>
      </c>
      <c r="E11" t="s">
        <v>68</v>
      </c>
      <c r="F11" t="s">
        <v>95</v>
      </c>
      <c r="G11" t="s">
        <v>9</v>
      </c>
      <c r="H11">
        <v>62.927350427350397</v>
      </c>
      <c r="I11">
        <f t="shared" si="0"/>
        <v>0.62927350427350393</v>
      </c>
      <c r="J11">
        <f t="shared" si="1"/>
        <v>8.8675213675213471E-2</v>
      </c>
      <c r="N11">
        <v>2021</v>
      </c>
      <c r="O11" t="s">
        <v>78</v>
      </c>
      <c r="P11" t="s">
        <v>68</v>
      </c>
      <c r="Q11" t="s">
        <v>98</v>
      </c>
      <c r="R11">
        <v>0.90918803418803407</v>
      </c>
      <c r="T11">
        <v>5.1816239316239521E-2</v>
      </c>
    </row>
    <row r="12" spans="1:30" x14ac:dyDescent="0.25">
      <c r="C12">
        <v>2021</v>
      </c>
      <c r="D12" t="s">
        <v>78</v>
      </c>
      <c r="E12" t="s">
        <v>68</v>
      </c>
      <c r="F12" t="s">
        <v>95</v>
      </c>
      <c r="G12" t="s">
        <v>10</v>
      </c>
      <c r="H12">
        <v>54.059829059828999</v>
      </c>
      <c r="I12">
        <f t="shared" si="0"/>
        <v>0.54059829059829001</v>
      </c>
      <c r="N12">
        <v>2021</v>
      </c>
      <c r="O12" t="s">
        <v>78</v>
      </c>
      <c r="P12" t="s">
        <v>67</v>
      </c>
      <c r="Q12" t="s">
        <v>92</v>
      </c>
      <c r="R12">
        <v>0.97649572649572602</v>
      </c>
      <c r="T12">
        <v>3.151709401709446E-2</v>
      </c>
    </row>
    <row r="13" spans="1:30" x14ac:dyDescent="0.25">
      <c r="C13">
        <v>2021</v>
      </c>
      <c r="D13" t="s">
        <v>78</v>
      </c>
      <c r="E13" t="s">
        <v>68</v>
      </c>
      <c r="F13" t="s">
        <v>95</v>
      </c>
      <c r="G13" t="s">
        <v>11</v>
      </c>
      <c r="H13">
        <v>71.794871794871696</v>
      </c>
      <c r="I13">
        <f t="shared" si="0"/>
        <v>0.71794871794871695</v>
      </c>
      <c r="N13">
        <v>2021</v>
      </c>
      <c r="O13" t="s">
        <v>78</v>
      </c>
      <c r="P13" t="s">
        <v>68</v>
      </c>
      <c r="Q13" t="s">
        <v>92</v>
      </c>
      <c r="R13">
        <v>0.95726495726495697</v>
      </c>
      <c r="T13">
        <v>5.2884615384615419E-2</v>
      </c>
    </row>
    <row r="14" spans="1:30" x14ac:dyDescent="0.25">
      <c r="A14">
        <v>35</v>
      </c>
      <c r="B14">
        <v>45</v>
      </c>
      <c r="C14">
        <v>2021</v>
      </c>
      <c r="D14" t="s">
        <v>78</v>
      </c>
      <c r="E14" t="s">
        <v>67</v>
      </c>
      <c r="F14" t="s">
        <v>96</v>
      </c>
      <c r="G14" t="s">
        <v>12</v>
      </c>
      <c r="H14">
        <v>93.0555555555555</v>
      </c>
      <c r="I14">
        <f t="shared" si="0"/>
        <v>0.93055555555555503</v>
      </c>
      <c r="J14">
        <f t="shared" si="1"/>
        <v>2.5641025641025994E-2</v>
      </c>
    </row>
    <row r="15" spans="1:30" x14ac:dyDescent="0.25">
      <c r="C15">
        <v>2021</v>
      </c>
      <c r="D15" t="s">
        <v>78</v>
      </c>
      <c r="E15" t="s">
        <v>67</v>
      </c>
      <c r="F15" t="s">
        <v>96</v>
      </c>
      <c r="G15" t="s">
        <v>13</v>
      </c>
      <c r="H15">
        <v>90.384615384615302</v>
      </c>
      <c r="I15">
        <f t="shared" si="0"/>
        <v>0.90384615384615297</v>
      </c>
    </row>
    <row r="16" spans="1:30" x14ac:dyDescent="0.25">
      <c r="C16">
        <v>2021</v>
      </c>
      <c r="D16" t="s">
        <v>78</v>
      </c>
      <c r="E16" t="s">
        <v>67</v>
      </c>
      <c r="F16" t="s">
        <v>96</v>
      </c>
      <c r="G16" t="s">
        <v>14</v>
      </c>
      <c r="H16">
        <v>95.512820512820497</v>
      </c>
      <c r="I16">
        <f t="shared" si="0"/>
        <v>0.95512820512820495</v>
      </c>
    </row>
    <row r="17" spans="1:10" x14ac:dyDescent="0.25">
      <c r="C17">
        <v>2021</v>
      </c>
      <c r="D17" t="s">
        <v>78</v>
      </c>
      <c r="E17" t="s">
        <v>68</v>
      </c>
      <c r="F17" t="s">
        <v>96</v>
      </c>
      <c r="G17" t="s">
        <v>15</v>
      </c>
      <c r="H17">
        <v>87.286324786324698</v>
      </c>
      <c r="I17">
        <f t="shared" si="0"/>
        <v>0.87286324786324698</v>
      </c>
      <c r="J17">
        <f t="shared" si="1"/>
        <v>3.7927350427350515E-2</v>
      </c>
    </row>
    <row r="18" spans="1:10" x14ac:dyDescent="0.25">
      <c r="C18">
        <v>2021</v>
      </c>
      <c r="D18" t="s">
        <v>78</v>
      </c>
      <c r="E18" t="s">
        <v>68</v>
      </c>
      <c r="F18" t="s">
        <v>96</v>
      </c>
      <c r="G18" t="s">
        <v>16</v>
      </c>
      <c r="H18">
        <v>83.3333333333333</v>
      </c>
      <c r="I18">
        <f t="shared" si="0"/>
        <v>0.83333333333333304</v>
      </c>
    </row>
    <row r="19" spans="1:10" x14ac:dyDescent="0.25">
      <c r="C19">
        <v>2021</v>
      </c>
      <c r="D19" t="s">
        <v>78</v>
      </c>
      <c r="E19" t="s">
        <v>68</v>
      </c>
      <c r="F19" t="s">
        <v>96</v>
      </c>
      <c r="G19" t="s">
        <v>17</v>
      </c>
      <c r="H19">
        <v>90.918803418803407</v>
      </c>
      <c r="I19">
        <f t="shared" si="0"/>
        <v>0.90918803418803407</v>
      </c>
    </row>
    <row r="20" spans="1:10" x14ac:dyDescent="0.25">
      <c r="A20">
        <v>45</v>
      </c>
      <c r="B20">
        <v>55</v>
      </c>
      <c r="C20">
        <v>2021</v>
      </c>
      <c r="D20" t="s">
        <v>78</v>
      </c>
      <c r="E20" t="s">
        <v>67</v>
      </c>
      <c r="F20" t="s">
        <v>97</v>
      </c>
      <c r="G20" t="s">
        <v>18</v>
      </c>
      <c r="H20">
        <v>96.688034188034095</v>
      </c>
      <c r="I20">
        <f t="shared" si="0"/>
        <v>0.966880341880341</v>
      </c>
      <c r="J20">
        <f t="shared" si="1"/>
        <v>2.1367521367521514E-2</v>
      </c>
    </row>
    <row r="21" spans="1:10" x14ac:dyDescent="0.25">
      <c r="C21">
        <v>2021</v>
      </c>
      <c r="D21" t="s">
        <v>78</v>
      </c>
      <c r="E21" t="s">
        <v>67</v>
      </c>
      <c r="F21" t="s">
        <v>97</v>
      </c>
      <c r="G21" t="s">
        <v>19</v>
      </c>
      <c r="H21">
        <v>94.551282051282001</v>
      </c>
      <c r="I21">
        <f t="shared" si="0"/>
        <v>0.94551282051282004</v>
      </c>
    </row>
    <row r="22" spans="1:10" x14ac:dyDescent="0.25">
      <c r="C22">
        <v>2021</v>
      </c>
      <c r="D22" t="s">
        <v>78</v>
      </c>
      <c r="E22" t="s">
        <v>67</v>
      </c>
      <c r="F22" t="s">
        <v>97</v>
      </c>
      <c r="G22" t="s">
        <v>20</v>
      </c>
      <c r="H22">
        <v>98.824786324786302</v>
      </c>
      <c r="I22">
        <f t="shared" si="0"/>
        <v>0.98824786324786307</v>
      </c>
    </row>
    <row r="23" spans="1:10" x14ac:dyDescent="0.25">
      <c r="C23">
        <v>2021</v>
      </c>
      <c r="D23" t="s">
        <v>78</v>
      </c>
      <c r="E23" t="s">
        <v>68</v>
      </c>
      <c r="F23" t="s">
        <v>97</v>
      </c>
      <c r="G23" t="s">
        <v>21</v>
      </c>
      <c r="H23">
        <v>94.337606837606799</v>
      </c>
      <c r="I23">
        <f t="shared" si="0"/>
        <v>0.94337606837606802</v>
      </c>
      <c r="J23">
        <f t="shared" si="1"/>
        <v>2.8311965811965989E-2</v>
      </c>
    </row>
    <row r="24" spans="1:10" x14ac:dyDescent="0.25">
      <c r="C24">
        <v>2021</v>
      </c>
      <c r="D24" t="s">
        <v>78</v>
      </c>
      <c r="E24" t="s">
        <v>68</v>
      </c>
      <c r="F24" t="s">
        <v>97</v>
      </c>
      <c r="G24" t="s">
        <v>22</v>
      </c>
      <c r="H24">
        <v>91.346153846153797</v>
      </c>
      <c r="I24">
        <f t="shared" si="0"/>
        <v>0.91346153846153799</v>
      </c>
    </row>
    <row r="25" spans="1:10" x14ac:dyDescent="0.25">
      <c r="C25">
        <v>2021</v>
      </c>
      <c r="D25" t="s">
        <v>78</v>
      </c>
      <c r="E25" t="s">
        <v>68</v>
      </c>
      <c r="F25" t="s">
        <v>97</v>
      </c>
      <c r="G25" t="s">
        <v>23</v>
      </c>
      <c r="H25">
        <v>97.008547008546998</v>
      </c>
      <c r="I25">
        <f t="shared" si="0"/>
        <v>0.97008547008546997</v>
      </c>
    </row>
    <row r="26" spans="1:10" x14ac:dyDescent="0.25">
      <c r="A26">
        <v>55</v>
      </c>
      <c r="B26">
        <v>65</v>
      </c>
      <c r="C26">
        <v>2021</v>
      </c>
      <c r="D26" t="s">
        <v>78</v>
      </c>
      <c r="E26" t="s">
        <v>67</v>
      </c>
      <c r="F26" t="s">
        <v>98</v>
      </c>
      <c r="G26" t="s">
        <v>24</v>
      </c>
      <c r="H26">
        <v>94.230769230769198</v>
      </c>
      <c r="I26">
        <f t="shared" si="0"/>
        <v>0.94230769230769196</v>
      </c>
      <c r="J26">
        <f t="shared" si="1"/>
        <v>3.8995726495726468E-2</v>
      </c>
    </row>
    <row r="27" spans="1:10" x14ac:dyDescent="0.25">
      <c r="C27">
        <v>2021</v>
      </c>
      <c r="D27" t="s">
        <v>78</v>
      </c>
      <c r="E27" t="s">
        <v>67</v>
      </c>
      <c r="F27" t="s">
        <v>98</v>
      </c>
      <c r="G27" t="s">
        <v>25</v>
      </c>
      <c r="H27">
        <v>90.2777777777777</v>
      </c>
      <c r="I27">
        <f t="shared" si="0"/>
        <v>0.90277777777777701</v>
      </c>
    </row>
    <row r="28" spans="1:10" x14ac:dyDescent="0.25">
      <c r="C28">
        <v>2021</v>
      </c>
      <c r="D28" t="s">
        <v>78</v>
      </c>
      <c r="E28" t="s">
        <v>67</v>
      </c>
      <c r="F28" t="s">
        <v>98</v>
      </c>
      <c r="G28" t="s">
        <v>26</v>
      </c>
      <c r="H28">
        <v>98.076923076922995</v>
      </c>
      <c r="I28">
        <f t="shared" si="0"/>
        <v>0.98076923076922995</v>
      </c>
    </row>
    <row r="29" spans="1:10" x14ac:dyDescent="0.25">
      <c r="C29">
        <v>2021</v>
      </c>
      <c r="D29" t="s">
        <v>78</v>
      </c>
      <c r="E29" t="s">
        <v>68</v>
      </c>
      <c r="F29" t="s">
        <v>98</v>
      </c>
      <c r="G29" t="s">
        <v>27</v>
      </c>
      <c r="H29">
        <v>90.918803418803407</v>
      </c>
      <c r="I29">
        <f t="shared" si="0"/>
        <v>0.90918803418803407</v>
      </c>
      <c r="J29">
        <f t="shared" si="1"/>
        <v>5.1816239316239521E-2</v>
      </c>
    </row>
    <row r="30" spans="1:10" x14ac:dyDescent="0.25">
      <c r="C30">
        <v>2021</v>
      </c>
      <c r="D30" t="s">
        <v>78</v>
      </c>
      <c r="E30" t="s">
        <v>68</v>
      </c>
      <c r="F30" t="s">
        <v>98</v>
      </c>
      <c r="G30" t="s">
        <v>28</v>
      </c>
      <c r="H30">
        <v>85.576923076922995</v>
      </c>
      <c r="I30">
        <f t="shared" si="0"/>
        <v>0.85576923076922995</v>
      </c>
    </row>
    <row r="31" spans="1:10" x14ac:dyDescent="0.25">
      <c r="C31">
        <v>2021</v>
      </c>
      <c r="D31" t="s">
        <v>78</v>
      </c>
      <c r="E31" t="s">
        <v>68</v>
      </c>
      <c r="F31" t="s">
        <v>98</v>
      </c>
      <c r="G31" t="s">
        <v>29</v>
      </c>
      <c r="H31">
        <v>95.940170940170901</v>
      </c>
      <c r="I31">
        <f t="shared" si="0"/>
        <v>0.95940170940170899</v>
      </c>
    </row>
    <row r="32" spans="1:10" x14ac:dyDescent="0.25">
      <c r="A32">
        <v>65</v>
      </c>
      <c r="B32">
        <v>200</v>
      </c>
      <c r="C32">
        <v>2021</v>
      </c>
      <c r="D32" t="s">
        <v>78</v>
      </c>
      <c r="E32" t="s">
        <v>67</v>
      </c>
      <c r="F32" t="s">
        <v>92</v>
      </c>
      <c r="G32" t="s">
        <v>30</v>
      </c>
      <c r="H32">
        <v>97.649572649572605</v>
      </c>
      <c r="I32">
        <f t="shared" si="0"/>
        <v>0.97649572649572602</v>
      </c>
      <c r="J32">
        <f t="shared" si="1"/>
        <v>3.151709401709446E-2</v>
      </c>
    </row>
    <row r="33" spans="3:10" x14ac:dyDescent="0.25">
      <c r="C33">
        <v>2021</v>
      </c>
      <c r="D33" t="s">
        <v>78</v>
      </c>
      <c r="E33" t="s">
        <v>67</v>
      </c>
      <c r="F33" t="s">
        <v>92</v>
      </c>
      <c r="G33" t="s">
        <v>31</v>
      </c>
      <c r="H33">
        <v>93.589743589743506</v>
      </c>
      <c r="I33">
        <f t="shared" si="0"/>
        <v>0.93589743589743501</v>
      </c>
    </row>
    <row r="34" spans="3:10" x14ac:dyDescent="0.25">
      <c r="C34">
        <v>2021</v>
      </c>
      <c r="D34" t="s">
        <v>78</v>
      </c>
      <c r="E34" t="s">
        <v>67</v>
      </c>
      <c r="F34" t="s">
        <v>92</v>
      </c>
      <c r="G34" t="s">
        <v>32</v>
      </c>
      <c r="H34">
        <v>99.893162393162399</v>
      </c>
      <c r="I34">
        <f t="shared" si="0"/>
        <v>0.99893162393162394</v>
      </c>
    </row>
    <row r="35" spans="3:10" x14ac:dyDescent="0.25">
      <c r="C35">
        <v>2021</v>
      </c>
      <c r="D35" t="s">
        <v>78</v>
      </c>
      <c r="E35" t="s">
        <v>68</v>
      </c>
      <c r="F35" t="s">
        <v>92</v>
      </c>
      <c r="G35" t="s">
        <v>33</v>
      </c>
      <c r="H35">
        <v>95.726495726495699</v>
      </c>
      <c r="I35">
        <f t="shared" si="0"/>
        <v>0.95726495726495697</v>
      </c>
      <c r="J35">
        <f t="shared" si="1"/>
        <v>5.2884615384615419E-2</v>
      </c>
    </row>
    <row r="36" spans="3:10" x14ac:dyDescent="0.25">
      <c r="C36">
        <v>2021</v>
      </c>
      <c r="D36" t="s">
        <v>78</v>
      </c>
      <c r="E36" t="s">
        <v>68</v>
      </c>
      <c r="F36" t="s">
        <v>92</v>
      </c>
      <c r="G36" t="s">
        <v>34</v>
      </c>
      <c r="H36">
        <v>89.316239316239304</v>
      </c>
      <c r="I36">
        <f t="shared" si="0"/>
        <v>0.8931623931623931</v>
      </c>
    </row>
    <row r="37" spans="3:10" x14ac:dyDescent="0.25">
      <c r="C37">
        <v>2021</v>
      </c>
      <c r="D37" t="s">
        <v>78</v>
      </c>
      <c r="E37" t="s">
        <v>68</v>
      </c>
      <c r="F37" t="s">
        <v>92</v>
      </c>
      <c r="G37" t="s">
        <v>35</v>
      </c>
      <c r="H37">
        <v>99.893162393162399</v>
      </c>
      <c r="I37">
        <f t="shared" si="0"/>
        <v>0.99893162393162394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92B2-E954-4FB5-AB51-A140F5BBD6FE}">
  <dimension ref="A1:Q27"/>
  <sheetViews>
    <sheetView tabSelected="1" workbookViewId="0">
      <selection activeCell="B7" sqref="B7"/>
    </sheetView>
  </sheetViews>
  <sheetFormatPr defaultRowHeight="15" x14ac:dyDescent="0.25"/>
  <cols>
    <col min="2" max="2" width="14.85546875" bestFit="1" customWidth="1"/>
    <col min="3" max="3" width="19.85546875" bestFit="1" customWidth="1"/>
    <col min="4" max="4" width="25.7109375" bestFit="1" customWidth="1"/>
    <col min="5" max="5" width="20.42578125" bestFit="1" customWidth="1"/>
    <col min="6" max="6" width="7.140625" bestFit="1" customWidth="1"/>
    <col min="7" max="7" width="12" bestFit="1" customWidth="1"/>
  </cols>
  <sheetData>
    <row r="1" spans="1:17" x14ac:dyDescent="0.25">
      <c r="A1" t="s">
        <v>118</v>
      </c>
    </row>
    <row r="2" spans="1:17" x14ac:dyDescent="0.25">
      <c r="A2" t="s">
        <v>108</v>
      </c>
    </row>
    <row r="3" spans="1:17" x14ac:dyDescent="0.25">
      <c r="A3" t="s">
        <v>119</v>
      </c>
    </row>
    <row r="4" spans="1:17" x14ac:dyDescent="0.25">
      <c r="A4" t="s">
        <v>109</v>
      </c>
    </row>
    <row r="5" spans="1:17" x14ac:dyDescent="0.25">
      <c r="A5" t="s">
        <v>110</v>
      </c>
    </row>
    <row r="6" spans="1:17" x14ac:dyDescent="0.25">
      <c r="A6" t="s">
        <v>120</v>
      </c>
    </row>
    <row r="8" spans="1:17" x14ac:dyDescent="0.25">
      <c r="A8" s="2" t="s">
        <v>111</v>
      </c>
    </row>
    <row r="9" spans="1:17" x14ac:dyDescent="0.25">
      <c r="I9" s="2" t="s">
        <v>114</v>
      </c>
      <c r="M9" s="2" t="s">
        <v>117</v>
      </c>
      <c r="Q9">
        <v>0.99</v>
      </c>
    </row>
    <row r="10" spans="1:17" x14ac:dyDescent="0.25">
      <c r="A10" t="str">
        <f>ViralLoadSuppression!N1</f>
        <v>Year</v>
      </c>
      <c r="B10" t="str">
        <f>ViralLoadSuppression!O1</f>
        <v>Province</v>
      </c>
      <c r="C10" t="str">
        <f>ViralLoadSuppression!P1</f>
        <v>Gender</v>
      </c>
      <c r="D10" t="str">
        <f>ViralLoadSuppression!Q1</f>
        <v>AgeBin</v>
      </c>
      <c r="E10" t="str">
        <f>ViralLoadSuppression!R1</f>
        <v>ViralLoadSuppression</v>
      </c>
      <c r="F10" t="str">
        <f>ViralLoadSuppression!S1</f>
        <v>weight</v>
      </c>
      <c r="G10" t="str">
        <f>ViralLoadSuppression!T1</f>
        <v>two_sigma</v>
      </c>
      <c r="I10" t="s">
        <v>99</v>
      </c>
      <c r="J10" t="s">
        <v>93</v>
      </c>
      <c r="K10" t="s">
        <v>75</v>
      </c>
      <c r="M10" t="s">
        <v>99</v>
      </c>
      <c r="N10" t="s">
        <v>93</v>
      </c>
      <c r="O10" t="s">
        <v>75</v>
      </c>
    </row>
    <row r="11" spans="1:17" x14ac:dyDescent="0.25">
      <c r="A11">
        <f>ViralLoadSuppression!N2</f>
        <v>2021</v>
      </c>
      <c r="B11" t="str">
        <f>ViralLoadSuppression!O2</f>
        <v>eSwatini</v>
      </c>
      <c r="C11" t="str">
        <f>ViralLoadSuppression!P2</f>
        <v>Female</v>
      </c>
      <c r="D11" t="str">
        <f>ViralLoadSuppression!Q2</f>
        <v>[15:25)</v>
      </c>
      <c r="E11" s="2">
        <f>ViralLoadSuppression!R2</f>
        <v>0.76068376068375998</v>
      </c>
      <c r="F11">
        <f>ViralLoadSuppression!S2</f>
        <v>0</v>
      </c>
      <c r="G11">
        <f>ViralLoadSuppression!T2</f>
        <v>6.5705128205128027E-2</v>
      </c>
      <c r="I11">
        <f>E11/$D$26</f>
        <v>0.80856796408482767</v>
      </c>
      <c r="J11">
        <f>F11/$D$26</f>
        <v>0</v>
      </c>
      <c r="K11">
        <f>G11/$D$26</f>
        <v>6.9841193526989906E-2</v>
      </c>
      <c r="M11">
        <f>MIN(I11,$Q$9)</f>
        <v>0.80856796408482767</v>
      </c>
      <c r="N11">
        <f>MIN(J11,$Q$9)</f>
        <v>0</v>
      </c>
      <c r="O11">
        <f>MIN(K11,$Q$9)</f>
        <v>6.9841193526989906E-2</v>
      </c>
    </row>
    <row r="12" spans="1:17" x14ac:dyDescent="0.25">
      <c r="A12">
        <f>ViralLoadSuppression!N4</f>
        <v>2021</v>
      </c>
      <c r="B12" t="str">
        <f>ViralLoadSuppression!O4</f>
        <v>eSwatini</v>
      </c>
      <c r="C12" t="str">
        <f>ViralLoadSuppression!P4</f>
        <v>Female</v>
      </c>
      <c r="D12" t="str">
        <f>ViralLoadSuppression!Q4</f>
        <v>[25:35)</v>
      </c>
      <c r="E12" s="2">
        <f>ViralLoadSuppression!R4</f>
        <v>0.85683760683760601</v>
      </c>
      <c r="F12">
        <f>ViralLoadSuppression!S4</f>
        <v>0</v>
      </c>
      <c r="G12">
        <f>ViralLoadSuppression!T4</f>
        <v>3.4188034188034455E-2</v>
      </c>
      <c r="I12">
        <f>E12/$D$26</f>
        <v>0.9107745887584715</v>
      </c>
      <c r="J12">
        <f>F12/$D$26</f>
        <v>0</v>
      </c>
      <c r="K12">
        <f>G12/$D$26</f>
        <v>3.6340133217295942E-2</v>
      </c>
      <c r="M12">
        <f>MIN(I12,$Q$9)</f>
        <v>0.9107745887584715</v>
      </c>
      <c r="N12">
        <f>MIN(J12,$Q$9)</f>
        <v>0</v>
      </c>
      <c r="O12">
        <f>MIN(K12,$Q$9)</f>
        <v>3.6340133217295942E-2</v>
      </c>
    </row>
    <row r="13" spans="1:17" x14ac:dyDescent="0.25">
      <c r="A13">
        <f>ViralLoadSuppression!N6</f>
        <v>2021</v>
      </c>
      <c r="B13" t="str">
        <f>ViralLoadSuppression!O6</f>
        <v>eSwatini</v>
      </c>
      <c r="C13" t="str">
        <f>ViralLoadSuppression!P6</f>
        <v>Female</v>
      </c>
      <c r="D13" t="str">
        <f>ViralLoadSuppression!Q6</f>
        <v>[35:45)</v>
      </c>
      <c r="E13" s="2">
        <f>ViralLoadSuppression!R6</f>
        <v>0.93055555555555503</v>
      </c>
      <c r="F13">
        <f>ViralLoadSuppression!S6</f>
        <v>0</v>
      </c>
      <c r="G13">
        <f>ViralLoadSuppression!T6</f>
        <v>2.5641025641025994E-2</v>
      </c>
      <c r="I13">
        <f>E13/$D$26</f>
        <v>0.98913300100826562</v>
      </c>
      <c r="J13">
        <f>F13/$D$26</f>
        <v>0</v>
      </c>
      <c r="K13">
        <f>G13/$D$26</f>
        <v>2.7255099912972119E-2</v>
      </c>
      <c r="M13">
        <f>MIN(I13,$Q$9)</f>
        <v>0.98913300100826562</v>
      </c>
      <c r="N13">
        <f>MIN(J13,$Q$9)</f>
        <v>0</v>
      </c>
      <c r="O13">
        <f>MIN(K13,$Q$9)</f>
        <v>2.7255099912972119E-2</v>
      </c>
    </row>
    <row r="14" spans="1:17" x14ac:dyDescent="0.25">
      <c r="A14">
        <f>ViralLoadSuppression!N8</f>
        <v>2021</v>
      </c>
      <c r="B14" t="str">
        <f>ViralLoadSuppression!O8</f>
        <v>eSwatini</v>
      </c>
      <c r="C14" t="str">
        <f>ViralLoadSuppression!P8</f>
        <v>Female</v>
      </c>
      <c r="D14" t="str">
        <f>ViralLoadSuppression!Q8</f>
        <v>[45:55)</v>
      </c>
      <c r="E14" s="2">
        <f>ViralLoadSuppression!R8</f>
        <v>0.966880341880341</v>
      </c>
      <c r="F14">
        <f>ViralLoadSuppression!S8</f>
        <v>0</v>
      </c>
      <c r="G14">
        <f>ViralLoadSuppression!T8</f>
        <v>2.1367521367521514E-2</v>
      </c>
      <c r="I14">
        <f>E14/$D$26</f>
        <v>1.0277443925516418</v>
      </c>
      <c r="J14">
        <f>F14/$D$26</f>
        <v>0</v>
      </c>
      <c r="K14">
        <f>G14/$D$26</f>
        <v>2.2712583260809941E-2</v>
      </c>
      <c r="M14">
        <f>MIN(I14,$Q$9)</f>
        <v>0.99</v>
      </c>
      <c r="N14">
        <f>MIN(J14,$Q$9)</f>
        <v>0</v>
      </c>
      <c r="O14">
        <f>MIN(K14,$Q$9)</f>
        <v>2.2712583260809941E-2</v>
      </c>
    </row>
    <row r="15" spans="1:17" x14ac:dyDescent="0.25">
      <c r="A15">
        <f>ViralLoadSuppression!N10</f>
        <v>2021</v>
      </c>
      <c r="B15" t="str">
        <f>ViralLoadSuppression!O10</f>
        <v>eSwatini</v>
      </c>
      <c r="C15" t="str">
        <f>ViralLoadSuppression!P10</f>
        <v>Female</v>
      </c>
      <c r="D15" t="str">
        <f>ViralLoadSuppression!Q10</f>
        <v>[55:65)</v>
      </c>
      <c r="E15" s="2">
        <f>ViralLoadSuppression!R10</f>
        <v>0.94230769230769196</v>
      </c>
      <c r="F15">
        <f>ViralLoadSuppression!S10</f>
        <v>0</v>
      </c>
      <c r="G15">
        <f>ViralLoadSuppression!T10</f>
        <v>3.8995726495726468E-2</v>
      </c>
      <c r="I15">
        <f>E15/$D$26</f>
        <v>1.0016249218017113</v>
      </c>
      <c r="J15">
        <f>F15/$D$26</f>
        <v>0</v>
      </c>
      <c r="K15">
        <f>G15/$D$26</f>
        <v>4.1450464450977831E-2</v>
      </c>
      <c r="M15">
        <f>MIN(I15,$Q$9)</f>
        <v>0.99</v>
      </c>
      <c r="N15">
        <f>MIN(J15,$Q$9)</f>
        <v>0</v>
      </c>
      <c r="O15">
        <f>MIN(K15,$Q$9)</f>
        <v>4.1450464450977831E-2</v>
      </c>
    </row>
    <row r="16" spans="1:17" x14ac:dyDescent="0.25">
      <c r="A16">
        <f>ViralLoadSuppression!N12</f>
        <v>2021</v>
      </c>
      <c r="B16" t="str">
        <f>ViralLoadSuppression!O12</f>
        <v>eSwatini</v>
      </c>
      <c r="C16" t="str">
        <f>ViralLoadSuppression!P12</f>
        <v>Female</v>
      </c>
      <c r="D16" t="str">
        <f>ViralLoadSuppression!Q12</f>
        <v>[65:200)</v>
      </c>
      <c r="E16" s="2">
        <f>ViralLoadSuppression!R12</f>
        <v>0.97649572649572602</v>
      </c>
      <c r="F16">
        <f>ViralLoadSuppression!S12</f>
        <v>0</v>
      </c>
      <c r="G16">
        <f>ViralLoadSuppression!T12</f>
        <v>3.151709401709446E-2</v>
      </c>
      <c r="H16" s="3" t="s">
        <v>116</v>
      </c>
      <c r="I16">
        <f>E16/$D$26</f>
        <v>1.0379650550190067</v>
      </c>
      <c r="J16">
        <f>F16/$D$26</f>
        <v>0</v>
      </c>
      <c r="K16">
        <f>G16/$D$26</f>
        <v>3.3501060309694908E-2</v>
      </c>
      <c r="L16" s="3" t="s">
        <v>116</v>
      </c>
      <c r="M16">
        <f>MIN(I16,$Q$9)</f>
        <v>0.99</v>
      </c>
      <c r="N16">
        <f>MIN(J16,$Q$9)</f>
        <v>0</v>
      </c>
      <c r="O16">
        <f>MIN(K16,$Q$9)</f>
        <v>3.3501060309694908E-2</v>
      </c>
    </row>
    <row r="17" spans="1:15" x14ac:dyDescent="0.25">
      <c r="A17">
        <f>ViralLoadSuppression!N3</f>
        <v>2021</v>
      </c>
      <c r="B17" t="str">
        <f>ViralLoadSuppression!O3</f>
        <v>eSwatini</v>
      </c>
      <c r="C17" t="str">
        <f>ViralLoadSuppression!P3</f>
        <v>Male</v>
      </c>
      <c r="D17" t="str">
        <f>ViralLoadSuppression!Q3</f>
        <v>[15:25)</v>
      </c>
      <c r="E17" s="2">
        <f>ViralLoadSuppression!R3</f>
        <v>0.80555555555555503</v>
      </c>
      <c r="F17">
        <f>ViralLoadSuppression!S3</f>
        <v>0</v>
      </c>
      <c r="G17">
        <f>ViralLoadSuppression!T3</f>
        <v>0.11805555555555597</v>
      </c>
      <c r="I17">
        <f>E17/$D$27</f>
        <v>0.86866118463579134</v>
      </c>
      <c r="J17">
        <f>F17/$D$27</f>
        <v>0</v>
      </c>
      <c r="K17">
        <f>G17/$D$27</f>
        <v>0.12730379430007341</v>
      </c>
      <c r="M17">
        <f>MIN(I17,$Q$9)</f>
        <v>0.86866118463579134</v>
      </c>
      <c r="N17">
        <f>MIN(J17,$Q$9)</f>
        <v>0</v>
      </c>
      <c r="O17">
        <f>MIN(K17,$Q$9)</f>
        <v>0.12730379430007341</v>
      </c>
    </row>
    <row r="18" spans="1:15" x14ac:dyDescent="0.25">
      <c r="A18">
        <f>ViralLoadSuppression!N5</f>
        <v>2021</v>
      </c>
      <c r="B18" t="str">
        <f>ViralLoadSuppression!O5</f>
        <v>eSwatini</v>
      </c>
      <c r="C18" t="str">
        <f>ViralLoadSuppression!P5</f>
        <v>Male</v>
      </c>
      <c r="D18" t="str">
        <f>ViralLoadSuppression!Q5</f>
        <v>[25:35)</v>
      </c>
      <c r="E18" s="2">
        <f>ViralLoadSuppression!R5</f>
        <v>0.62927350427350393</v>
      </c>
      <c r="F18">
        <f>ViralLoadSuppression!S5</f>
        <v>0</v>
      </c>
      <c r="G18">
        <f>ViralLoadSuppression!T5</f>
        <v>8.8675213675213471E-2</v>
      </c>
      <c r="I18">
        <f>E18/$D$27</f>
        <v>0.67856954608817133</v>
      </c>
      <c r="J18">
        <f>F18/$D$27</f>
        <v>0</v>
      </c>
      <c r="K18">
        <f>G18/$D$27</f>
        <v>9.5621854542136023E-2</v>
      </c>
      <c r="M18">
        <f>MIN(I18,$Q$9)</f>
        <v>0.67856954608817133</v>
      </c>
      <c r="N18">
        <f>MIN(J18,$Q$9)</f>
        <v>0</v>
      </c>
      <c r="O18">
        <f>MIN(K18,$Q$9)</f>
        <v>9.5621854542136023E-2</v>
      </c>
    </row>
    <row r="19" spans="1:15" x14ac:dyDescent="0.25">
      <c r="A19">
        <f>ViralLoadSuppression!N7</f>
        <v>2021</v>
      </c>
      <c r="B19" t="str">
        <f>ViralLoadSuppression!O7</f>
        <v>eSwatini</v>
      </c>
      <c r="C19" t="str">
        <f>ViralLoadSuppression!P7</f>
        <v>Male</v>
      </c>
      <c r="D19" t="str">
        <f>ViralLoadSuppression!Q7</f>
        <v>[35:45)</v>
      </c>
      <c r="E19" s="2">
        <f>ViralLoadSuppression!R7</f>
        <v>0.87286324786324698</v>
      </c>
      <c r="F19">
        <f>ViralLoadSuppression!S7</f>
        <v>0</v>
      </c>
      <c r="G19">
        <f>ViralLoadSuppression!T7</f>
        <v>3.7927350427350515E-2</v>
      </c>
      <c r="I19">
        <f>E19/$D$27</f>
        <v>0.94124162844488235</v>
      </c>
      <c r="J19">
        <f>F19/$D$27</f>
        <v>0</v>
      </c>
      <c r="K19">
        <f>G19/$D$27</f>
        <v>4.0898504051154756E-2</v>
      </c>
      <c r="M19">
        <f>MIN(I19,$Q$9)</f>
        <v>0.94124162844488235</v>
      </c>
      <c r="N19">
        <f>MIN(J19,$Q$9)</f>
        <v>0</v>
      </c>
      <c r="O19">
        <f>MIN(K19,$Q$9)</f>
        <v>4.0898504051154756E-2</v>
      </c>
    </row>
    <row r="20" spans="1:15" x14ac:dyDescent="0.25">
      <c r="A20">
        <f>ViralLoadSuppression!N9</f>
        <v>2021</v>
      </c>
      <c r="B20" t="str">
        <f>ViralLoadSuppression!O9</f>
        <v>eSwatini</v>
      </c>
      <c r="C20" t="str">
        <f>ViralLoadSuppression!P9</f>
        <v>Male</v>
      </c>
      <c r="D20" t="str">
        <f>ViralLoadSuppression!Q9</f>
        <v>[45:55)</v>
      </c>
      <c r="E20" s="2">
        <f>ViralLoadSuppression!R9</f>
        <v>0.94337606837606802</v>
      </c>
      <c r="F20">
        <f>ViralLoadSuppression!S9</f>
        <v>0</v>
      </c>
      <c r="G20">
        <f>ViralLoadSuppression!T9</f>
        <v>2.8311965811965989E-2</v>
      </c>
      <c r="I20">
        <f>E20/$D$27</f>
        <v>1.0172782838639309</v>
      </c>
      <c r="J20">
        <f>F20/$D$27</f>
        <v>0</v>
      </c>
      <c r="K20">
        <f>G20/$D$27</f>
        <v>3.0529869221284655E-2</v>
      </c>
      <c r="M20">
        <f>MIN(I20,$Q$9)</f>
        <v>0.99</v>
      </c>
      <c r="N20">
        <f>MIN(J20,$Q$9)</f>
        <v>0</v>
      </c>
      <c r="O20">
        <f>MIN(K20,$Q$9)</f>
        <v>3.0529869221284655E-2</v>
      </c>
    </row>
    <row r="21" spans="1:15" x14ac:dyDescent="0.25">
      <c r="A21">
        <f>ViralLoadSuppression!N11</f>
        <v>2021</v>
      </c>
      <c r="B21" t="str">
        <f>ViralLoadSuppression!O11</f>
        <v>eSwatini</v>
      </c>
      <c r="C21" t="str">
        <f>ViralLoadSuppression!P11</f>
        <v>Male</v>
      </c>
      <c r="D21" t="str">
        <f>ViralLoadSuppression!Q11</f>
        <v>[55:65)</v>
      </c>
      <c r="E21" s="2">
        <f>ViralLoadSuppression!R11</f>
        <v>0.90918803418803407</v>
      </c>
      <c r="F21">
        <f>ViralLoadSuppression!S11</f>
        <v>0</v>
      </c>
      <c r="G21">
        <f>ViralLoadSuppression!T11</f>
        <v>5.1816239316239521E-2</v>
      </c>
      <c r="I21">
        <f>E21/$D$27</f>
        <v>0.98041202669105953</v>
      </c>
      <c r="J21">
        <f>F21/$D$27</f>
        <v>0</v>
      </c>
      <c r="K21">
        <f>G21/$D$27</f>
        <v>5.5875421027634049E-2</v>
      </c>
      <c r="M21">
        <f>MIN(I21,$Q$9)</f>
        <v>0.98041202669105953</v>
      </c>
      <c r="N21">
        <f>MIN(J21,$Q$9)</f>
        <v>0</v>
      </c>
      <c r="O21">
        <f>MIN(K21,$Q$9)</f>
        <v>5.5875421027634049E-2</v>
      </c>
    </row>
    <row r="22" spans="1:15" x14ac:dyDescent="0.25">
      <c r="A22">
        <f>ViralLoadSuppression!N13</f>
        <v>2021</v>
      </c>
      <c r="B22" t="str">
        <f>ViralLoadSuppression!O13</f>
        <v>eSwatini</v>
      </c>
      <c r="C22" t="str">
        <f>ViralLoadSuppression!P13</f>
        <v>Male</v>
      </c>
      <c r="D22" t="str">
        <f>ViralLoadSuppression!Q13</f>
        <v>[65:200)</v>
      </c>
      <c r="E22" s="2">
        <f>ViralLoadSuppression!R13</f>
        <v>0.95726495726495697</v>
      </c>
      <c r="F22">
        <f>ViralLoadSuppression!S13</f>
        <v>0</v>
      </c>
      <c r="G22">
        <f>ViralLoadSuppression!T13</f>
        <v>5.2884615384615419E-2</v>
      </c>
      <c r="I22">
        <f>E22/$D$27</f>
        <v>1.0322552008404102</v>
      </c>
      <c r="J22">
        <f>F22/$D$27</f>
        <v>0</v>
      </c>
      <c r="K22">
        <f>G22/$D$27</f>
        <v>5.702749156428611E-2</v>
      </c>
      <c r="M22">
        <f>MIN(I22,$Q$9)</f>
        <v>0.99</v>
      </c>
      <c r="N22">
        <f>MIN(J22,$Q$9)</f>
        <v>0</v>
      </c>
      <c r="O22">
        <f>MIN(K22,$Q$9)</f>
        <v>5.702749156428611E-2</v>
      </c>
    </row>
    <row r="24" spans="1:15" x14ac:dyDescent="0.25">
      <c r="D24" s="2" t="s">
        <v>114</v>
      </c>
    </row>
    <row r="25" spans="1:15" x14ac:dyDescent="0.25">
      <c r="A25" t="s">
        <v>73</v>
      </c>
      <c r="B25" t="s">
        <v>112</v>
      </c>
      <c r="C25" t="s">
        <v>113</v>
      </c>
      <c r="D25" t="s">
        <v>115</v>
      </c>
    </row>
    <row r="26" spans="1:15" x14ac:dyDescent="0.25">
      <c r="A26" t="s">
        <v>67</v>
      </c>
      <c r="B26">
        <v>0.98099999999999998</v>
      </c>
      <c r="C26">
        <v>0.95899999999999996</v>
      </c>
      <c r="D26" s="2">
        <f>B26*C26</f>
        <v>0.94077899999999992</v>
      </c>
      <c r="H26" s="3" t="s">
        <v>116</v>
      </c>
    </row>
    <row r="27" spans="1:15" x14ac:dyDescent="0.25">
      <c r="A27" t="s">
        <v>68</v>
      </c>
      <c r="B27">
        <v>0.95899999999999996</v>
      </c>
      <c r="C27">
        <v>0.96699999999999997</v>
      </c>
      <c r="D27" s="2">
        <f>B27*C27</f>
        <v>0.92735299999999998</v>
      </c>
    </row>
  </sheetData>
  <sortState xmlns:xlrd2="http://schemas.microsoft.com/office/spreadsheetml/2017/richdata2" ref="A11:G22">
    <sortCondition ref="C11:C2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Prevalence</vt:lpstr>
      <vt:lpstr>ARTCoverage</vt:lpstr>
      <vt:lpstr>ViralLoadSuppression</vt:lpstr>
      <vt:lpstr>ARTCoverage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Kirkman</dc:creator>
  <cp:lastModifiedBy>Clark Kirkman</cp:lastModifiedBy>
  <dcterms:created xsi:type="dcterms:W3CDTF">2023-06-01T22:23:55Z</dcterms:created>
  <dcterms:modified xsi:type="dcterms:W3CDTF">2023-07-27T15:54:11Z</dcterms:modified>
</cp:coreProperties>
</file>