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ns\OneDrive\Desktop\"/>
    </mc:Choice>
  </mc:AlternateContent>
  <xr:revisionPtr revIDLastSave="0" documentId="13_ncr:1_{D2791A63-70CB-45C9-A6CC-E6A70433B04D}" xr6:coauthVersionLast="47" xr6:coauthVersionMax="47" xr10:uidLastSave="{00000000-0000-0000-0000-000000000000}"/>
  <bookViews>
    <workbookView xWindow="-108" yWindow="-108" windowWidth="23256" windowHeight="12456" xr2:uid="{D58C9794-3079-4F57-B1AE-B2B6D4ABBCD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30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10" i="1"/>
  <c r="E4" i="1"/>
  <c r="E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</calcChain>
</file>

<file path=xl/sharedStrings.xml><?xml version="1.0" encoding="utf-8"?>
<sst xmlns="http://schemas.openxmlformats.org/spreadsheetml/2006/main" count="9" uniqueCount="8">
  <si>
    <t>Ideale werksnelheid</t>
  </si>
  <si>
    <t>Datum</t>
  </si>
  <si>
    <t>Voor alle extra info (bv. taken en geschatte tijd) zie de backlog</t>
  </si>
  <si>
    <t>Resterende inspanning</t>
  </si>
  <si>
    <t>Uren voltooid</t>
  </si>
  <si>
    <t>Voltooide/uitgevoerde taken</t>
  </si>
  <si>
    <t>Initieel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</si>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</sst>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Resterende inspanning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Blad1!$A$3:$A$67</c:f>
              <c:strCache>
                <c:ptCount val="64"/>
                <c:pt idx="0">
                  <c:v>Initieel</c:v>
                </c:pt>
                <c:pt idx="1">
                  <c:v>21-Oct</c:v>
                </c:pt>
                <c:pt idx="2">
                  <c:v>22-Oct</c:v>
                </c:pt>
                <c:pt idx="3">
                  <c:v>23-Oct</c:v>
                </c:pt>
                <c:pt idx="4">
                  <c:v>24-Oct</c:v>
                </c:pt>
                <c:pt idx="5">
                  <c:v>25-Oct</c:v>
                </c:pt>
                <c:pt idx="6">
                  <c:v>26-Oct</c:v>
                </c:pt>
                <c:pt idx="7">
                  <c:v>28-Oct</c:v>
                </c:pt>
                <c:pt idx="8">
                  <c:v>29-Oct</c:v>
                </c:pt>
                <c:pt idx="9">
                  <c:v>30-Oct</c:v>
                </c:pt>
                <c:pt idx="10">
                  <c:v>31-Oct</c:v>
                </c:pt>
                <c:pt idx="11">
                  <c:v>01-Nov</c:v>
                </c:pt>
                <c:pt idx="12">
                  <c:v>02-Nov</c:v>
                </c:pt>
                <c:pt idx="13">
                  <c:v>03-Nov</c:v>
                </c:pt>
                <c:pt idx="14">
                  <c:v>04-Nov</c:v>
                </c:pt>
                <c:pt idx="15">
                  <c:v>05-Nov</c:v>
                </c:pt>
                <c:pt idx="16">
                  <c:v>06-Nov</c:v>
                </c:pt>
                <c:pt idx="17">
                  <c:v>07-Nov</c:v>
                </c:pt>
                <c:pt idx="18">
                  <c:v>08-Nov</c:v>
                </c:pt>
                <c:pt idx="19">
                  <c:v>09-Nov</c:v>
                </c:pt>
                <c:pt idx="20">
                  <c:v>10-Nov</c:v>
                </c:pt>
                <c:pt idx="21">
                  <c:v>11-Nov</c:v>
                </c:pt>
                <c:pt idx="22">
                  <c:v>12-Nov</c:v>
                </c:pt>
                <c:pt idx="23">
                  <c:v>13-Nov</c:v>
                </c:pt>
                <c:pt idx="24">
                  <c:v>14-Nov</c:v>
                </c:pt>
                <c:pt idx="25">
                  <c:v>15-Nov</c:v>
                </c:pt>
                <c:pt idx="26">
                  <c:v>16-Nov</c:v>
                </c:pt>
                <c:pt idx="27">
                  <c:v>17-Nov</c:v>
                </c:pt>
                <c:pt idx="28">
                  <c:v>18-Nov</c:v>
                </c:pt>
                <c:pt idx="29">
                  <c:v>19-Nov</c:v>
                </c:pt>
                <c:pt idx="30">
                  <c:v>20-Nov</c:v>
                </c:pt>
                <c:pt idx="31">
                  <c:v>21-Nov</c:v>
                </c:pt>
                <c:pt idx="32">
                  <c:v>22-Nov</c:v>
                </c:pt>
                <c:pt idx="33">
                  <c:v>23-Nov</c:v>
                </c:pt>
                <c:pt idx="34">
                  <c:v>24-Nov</c:v>
                </c:pt>
                <c:pt idx="35">
                  <c:v>25-Nov</c:v>
                </c:pt>
                <c:pt idx="36">
                  <c:v>26-Nov</c:v>
                </c:pt>
                <c:pt idx="37">
                  <c:v>27-Nov</c:v>
                </c:pt>
                <c:pt idx="38">
                  <c:v>28-Nov</c:v>
                </c:pt>
                <c:pt idx="39">
                  <c:v>29-Nov</c:v>
                </c:pt>
                <c:pt idx="40">
                  <c:v>30-Nov</c:v>
                </c:pt>
                <c:pt idx="41">
                  <c:v>01-Dec</c:v>
                </c:pt>
                <c:pt idx="42">
                  <c:v>02-Dec</c:v>
                </c:pt>
                <c:pt idx="43">
                  <c:v>03-Dec</c:v>
                </c:pt>
                <c:pt idx="44">
                  <c:v>04-Dec</c:v>
                </c:pt>
                <c:pt idx="45">
                  <c:v>05-Dec</c:v>
                </c:pt>
                <c:pt idx="46">
                  <c:v>06-Dec</c:v>
                </c:pt>
                <c:pt idx="47">
                  <c:v>07-Dec</c:v>
                </c:pt>
                <c:pt idx="48">
                  <c:v>08-Dec</c:v>
                </c:pt>
                <c:pt idx="49">
                  <c:v>09-Dec</c:v>
                </c:pt>
                <c:pt idx="50">
                  <c:v>10-Dec</c:v>
                </c:pt>
                <c:pt idx="51">
                  <c:v>11-Dec</c:v>
                </c:pt>
                <c:pt idx="52">
                  <c:v>12-Dec</c:v>
                </c:pt>
                <c:pt idx="53">
                  <c:v>13-Dec</c:v>
                </c:pt>
                <c:pt idx="54">
                  <c:v>14-Dec</c:v>
                </c:pt>
                <c:pt idx="55">
                  <c:v>15-Dec</c:v>
                </c:pt>
                <c:pt idx="56">
                  <c:v>16-Dec</c:v>
                </c:pt>
                <c:pt idx="57">
                  <c:v>17-Dec</c:v>
                </c:pt>
                <c:pt idx="58">
                  <c:v>18-Dec</c:v>
                </c:pt>
                <c:pt idx="59">
                  <c:v>19-Dec</c:v>
                </c:pt>
                <c:pt idx="60">
                  <c:v>20-Dec</c:v>
                </c:pt>
                <c:pt idx="61">
                  <c:v>21-Dec</c:v>
                </c:pt>
                <c:pt idx="62">
                  <c:v>22-Dec</c:v>
                </c:pt>
                <c:pt idx="63">
                  <c:v>23-Dec</c:v>
                </c:pt>
              </c:strCache>
            </c:strRef>
          </c:cat>
          <c:val>
            <c:numRef>
              <c:f>Blad1!$D$3:$D$67</c:f>
              <c:numCache>
                <c:formatCode>General</c:formatCode>
                <c:ptCount val="6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C-46CD-B488-7F22AF3C9150}"/>
            </c:ext>
          </c:extLst>
        </c:ser>
        <c:ser>
          <c:idx val="1"/>
          <c:order val="1"/>
          <c:tx>
            <c:v>Ideale werksnelheid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Blad1!$A$3:$A$67</c:f>
              <c:strCache>
                <c:ptCount val="64"/>
                <c:pt idx="0">
                  <c:v>Initieel</c:v>
                </c:pt>
                <c:pt idx="1">
                  <c:v>21-Oct</c:v>
                </c:pt>
                <c:pt idx="2">
                  <c:v>22-Oct</c:v>
                </c:pt>
                <c:pt idx="3">
                  <c:v>23-Oct</c:v>
                </c:pt>
                <c:pt idx="4">
                  <c:v>24-Oct</c:v>
                </c:pt>
                <c:pt idx="5">
                  <c:v>25-Oct</c:v>
                </c:pt>
                <c:pt idx="6">
                  <c:v>26-Oct</c:v>
                </c:pt>
                <c:pt idx="7">
                  <c:v>28-Oct</c:v>
                </c:pt>
                <c:pt idx="8">
                  <c:v>29-Oct</c:v>
                </c:pt>
                <c:pt idx="9">
                  <c:v>30-Oct</c:v>
                </c:pt>
                <c:pt idx="10">
                  <c:v>31-Oct</c:v>
                </c:pt>
                <c:pt idx="11">
                  <c:v>01-Nov</c:v>
                </c:pt>
                <c:pt idx="12">
                  <c:v>02-Nov</c:v>
                </c:pt>
                <c:pt idx="13">
                  <c:v>03-Nov</c:v>
                </c:pt>
                <c:pt idx="14">
                  <c:v>04-Nov</c:v>
                </c:pt>
                <c:pt idx="15">
                  <c:v>05-Nov</c:v>
                </c:pt>
                <c:pt idx="16">
                  <c:v>06-Nov</c:v>
                </c:pt>
                <c:pt idx="17">
                  <c:v>07-Nov</c:v>
                </c:pt>
                <c:pt idx="18">
                  <c:v>08-Nov</c:v>
                </c:pt>
                <c:pt idx="19">
                  <c:v>09-Nov</c:v>
                </c:pt>
                <c:pt idx="20">
                  <c:v>10-Nov</c:v>
                </c:pt>
                <c:pt idx="21">
                  <c:v>11-Nov</c:v>
                </c:pt>
                <c:pt idx="22">
                  <c:v>12-Nov</c:v>
                </c:pt>
                <c:pt idx="23">
                  <c:v>13-Nov</c:v>
                </c:pt>
                <c:pt idx="24">
                  <c:v>14-Nov</c:v>
                </c:pt>
                <c:pt idx="25">
                  <c:v>15-Nov</c:v>
                </c:pt>
                <c:pt idx="26">
                  <c:v>16-Nov</c:v>
                </c:pt>
                <c:pt idx="27">
                  <c:v>17-Nov</c:v>
                </c:pt>
                <c:pt idx="28">
                  <c:v>18-Nov</c:v>
                </c:pt>
                <c:pt idx="29">
                  <c:v>19-Nov</c:v>
                </c:pt>
                <c:pt idx="30">
                  <c:v>20-Nov</c:v>
                </c:pt>
                <c:pt idx="31">
                  <c:v>21-Nov</c:v>
                </c:pt>
                <c:pt idx="32">
                  <c:v>22-Nov</c:v>
                </c:pt>
                <c:pt idx="33">
                  <c:v>23-Nov</c:v>
                </c:pt>
                <c:pt idx="34">
                  <c:v>24-Nov</c:v>
                </c:pt>
                <c:pt idx="35">
                  <c:v>25-Nov</c:v>
                </c:pt>
                <c:pt idx="36">
                  <c:v>26-Nov</c:v>
                </c:pt>
                <c:pt idx="37">
                  <c:v>27-Nov</c:v>
                </c:pt>
                <c:pt idx="38">
                  <c:v>28-Nov</c:v>
                </c:pt>
                <c:pt idx="39">
                  <c:v>29-Nov</c:v>
                </c:pt>
                <c:pt idx="40">
                  <c:v>30-Nov</c:v>
                </c:pt>
                <c:pt idx="41">
                  <c:v>01-Dec</c:v>
                </c:pt>
                <c:pt idx="42">
                  <c:v>02-Dec</c:v>
                </c:pt>
                <c:pt idx="43">
                  <c:v>03-Dec</c:v>
                </c:pt>
                <c:pt idx="44">
                  <c:v>04-Dec</c:v>
                </c:pt>
                <c:pt idx="45">
                  <c:v>05-Dec</c:v>
                </c:pt>
                <c:pt idx="46">
                  <c:v>06-Dec</c:v>
                </c:pt>
                <c:pt idx="47">
                  <c:v>07-Dec</c:v>
                </c:pt>
                <c:pt idx="48">
                  <c:v>08-Dec</c:v>
                </c:pt>
                <c:pt idx="49">
                  <c:v>09-Dec</c:v>
                </c:pt>
                <c:pt idx="50">
                  <c:v>10-Dec</c:v>
                </c:pt>
                <c:pt idx="51">
                  <c:v>11-Dec</c:v>
                </c:pt>
                <c:pt idx="52">
                  <c:v>12-Dec</c:v>
                </c:pt>
                <c:pt idx="53">
                  <c:v>13-Dec</c:v>
                </c:pt>
                <c:pt idx="54">
                  <c:v>14-Dec</c:v>
                </c:pt>
                <c:pt idx="55">
                  <c:v>15-Dec</c:v>
                </c:pt>
                <c:pt idx="56">
                  <c:v>16-Dec</c:v>
                </c:pt>
                <c:pt idx="57">
                  <c:v>17-Dec</c:v>
                </c:pt>
                <c:pt idx="58">
                  <c:v>18-Dec</c:v>
                </c:pt>
                <c:pt idx="59">
                  <c:v>19-Dec</c:v>
                </c:pt>
                <c:pt idx="60">
                  <c:v>20-Dec</c:v>
                </c:pt>
                <c:pt idx="61">
                  <c:v>21-Dec</c:v>
                </c:pt>
                <c:pt idx="62">
                  <c:v>22-Dec</c:v>
                </c:pt>
                <c:pt idx="63">
                  <c:v>23-Dec</c:v>
                </c:pt>
              </c:strCache>
            </c:strRef>
          </c:cat>
          <c:val>
            <c:numRef>
              <c:f>Blad1!$E$3:$E$67</c:f>
              <c:numCache>
                <c:formatCode>General</c:formatCode>
                <c:ptCount val="64"/>
                <c:pt idx="0">
                  <c:v>100</c:v>
                </c:pt>
                <c:pt idx="1">
                  <c:v>98.41</c:v>
                </c:pt>
                <c:pt idx="2">
                  <c:v>96.83</c:v>
                </c:pt>
                <c:pt idx="3">
                  <c:v>95.24</c:v>
                </c:pt>
                <c:pt idx="4">
                  <c:v>93.65</c:v>
                </c:pt>
                <c:pt idx="5">
                  <c:v>92.06</c:v>
                </c:pt>
                <c:pt idx="6">
                  <c:v>90.48</c:v>
                </c:pt>
                <c:pt idx="7">
                  <c:v>88.89</c:v>
                </c:pt>
                <c:pt idx="8">
                  <c:v>87.3</c:v>
                </c:pt>
                <c:pt idx="9">
                  <c:v>85.71</c:v>
                </c:pt>
                <c:pt idx="10">
                  <c:v>84.13</c:v>
                </c:pt>
                <c:pt idx="11">
                  <c:v>82.54</c:v>
                </c:pt>
                <c:pt idx="12">
                  <c:v>80.95</c:v>
                </c:pt>
                <c:pt idx="13">
                  <c:v>79.37</c:v>
                </c:pt>
                <c:pt idx="14">
                  <c:v>77.78</c:v>
                </c:pt>
                <c:pt idx="15">
                  <c:v>76.19</c:v>
                </c:pt>
                <c:pt idx="16">
                  <c:v>74.599999999999994</c:v>
                </c:pt>
                <c:pt idx="17">
                  <c:v>73.02</c:v>
                </c:pt>
                <c:pt idx="18">
                  <c:v>71.430000000000007</c:v>
                </c:pt>
                <c:pt idx="19">
                  <c:v>69.84</c:v>
                </c:pt>
                <c:pt idx="20">
                  <c:v>68.25</c:v>
                </c:pt>
                <c:pt idx="21">
                  <c:v>66.67</c:v>
                </c:pt>
                <c:pt idx="22">
                  <c:v>65.08</c:v>
                </c:pt>
                <c:pt idx="23">
                  <c:v>63.49</c:v>
                </c:pt>
                <c:pt idx="24">
                  <c:v>61.9</c:v>
                </c:pt>
                <c:pt idx="25">
                  <c:v>60.32</c:v>
                </c:pt>
                <c:pt idx="26">
                  <c:v>58.73</c:v>
                </c:pt>
                <c:pt idx="27">
                  <c:v>57.14</c:v>
                </c:pt>
                <c:pt idx="28">
                  <c:v>55.56</c:v>
                </c:pt>
                <c:pt idx="29">
                  <c:v>53.97</c:v>
                </c:pt>
                <c:pt idx="30">
                  <c:v>52.38</c:v>
                </c:pt>
                <c:pt idx="31">
                  <c:v>50.79</c:v>
                </c:pt>
                <c:pt idx="32">
                  <c:v>49.21</c:v>
                </c:pt>
                <c:pt idx="33">
                  <c:v>47.62</c:v>
                </c:pt>
                <c:pt idx="34">
                  <c:v>46.03</c:v>
                </c:pt>
                <c:pt idx="35">
                  <c:v>44.44</c:v>
                </c:pt>
                <c:pt idx="36">
                  <c:v>42.86</c:v>
                </c:pt>
                <c:pt idx="37">
                  <c:v>41.27</c:v>
                </c:pt>
                <c:pt idx="38">
                  <c:v>39.68</c:v>
                </c:pt>
                <c:pt idx="39">
                  <c:v>38.1</c:v>
                </c:pt>
                <c:pt idx="40">
                  <c:v>36.51</c:v>
                </c:pt>
                <c:pt idx="41">
                  <c:v>34.92</c:v>
                </c:pt>
                <c:pt idx="42">
                  <c:v>33.33</c:v>
                </c:pt>
                <c:pt idx="43">
                  <c:v>31.75</c:v>
                </c:pt>
                <c:pt idx="44">
                  <c:v>30.16</c:v>
                </c:pt>
                <c:pt idx="45">
                  <c:v>28.57</c:v>
                </c:pt>
                <c:pt idx="46">
                  <c:v>26.98</c:v>
                </c:pt>
                <c:pt idx="47">
                  <c:v>25.4</c:v>
                </c:pt>
                <c:pt idx="48">
                  <c:v>23.81</c:v>
                </c:pt>
                <c:pt idx="49">
                  <c:v>22.22</c:v>
                </c:pt>
                <c:pt idx="50">
                  <c:v>20.63</c:v>
                </c:pt>
                <c:pt idx="51">
                  <c:v>19.05</c:v>
                </c:pt>
                <c:pt idx="52">
                  <c:v>17.46</c:v>
                </c:pt>
                <c:pt idx="53">
                  <c:v>15.87</c:v>
                </c:pt>
                <c:pt idx="54">
                  <c:v>14.29</c:v>
                </c:pt>
                <c:pt idx="55">
                  <c:v>12.7</c:v>
                </c:pt>
                <c:pt idx="56">
                  <c:v>11.11</c:v>
                </c:pt>
                <c:pt idx="57">
                  <c:v>9.52</c:v>
                </c:pt>
                <c:pt idx="58">
                  <c:v>7.94</c:v>
                </c:pt>
                <c:pt idx="59">
                  <c:v>6.35</c:v>
                </c:pt>
                <c:pt idx="60">
                  <c:v>4.76</c:v>
                </c:pt>
                <c:pt idx="61">
                  <c:v>3.17</c:v>
                </c:pt>
                <c:pt idx="62">
                  <c:v>1.59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C-46CD-B488-7F22AF3C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87888"/>
        <c:axId val="695888368"/>
      </c:lineChart>
      <c:catAx>
        <c:axId val="6958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5888368"/>
        <c:crosses val="autoZero"/>
        <c:auto val="1"/>
        <c:lblAlgn val="ctr"/>
        <c:lblOffset val="100"/>
        <c:noMultiLvlLbl val="0"/>
      </c:catAx>
      <c:valAx>
        <c:axId val="695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58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19050</xdr:rowOff>
    </xdr:from>
    <xdr:to>
      <xdr:col>14</xdr:col>
      <xdr:colOff>304800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9282D-4AFA-654A-DD39-C04A80D0F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277F-AA33-4B0D-902D-D6AA169B0F48}">
  <dimension ref="A1:E67"/>
  <sheetViews>
    <sheetView tabSelected="1" workbookViewId="0">
      <selection activeCell="B4" sqref="B4:B67"/>
    </sheetView>
  </sheetViews>
  <sheetFormatPr defaultRowHeight="14.4" x14ac:dyDescent="0.3"/>
  <cols>
    <col min="1" max="1" width="28.44140625" customWidth="1"/>
    <col min="2" max="2" width="18.6640625" customWidth="1"/>
    <col min="3" max="3" width="29" customWidth="1"/>
    <col min="4" max="4" width="23.109375" customWidth="1"/>
    <col min="5" max="5" width="19" customWidth="1"/>
  </cols>
  <sheetData>
    <row r="1" spans="1:5" x14ac:dyDescent="0.3">
      <c r="A1" s="5" t="s">
        <v>2</v>
      </c>
      <c r="B1" s="5"/>
      <c r="C1" s="5"/>
      <c r="D1" s="5"/>
      <c r="E1" s="5"/>
    </row>
    <row r="2" spans="1:5" x14ac:dyDescent="0.3">
      <c r="A2" s="2" t="s">
        <v>1</v>
      </c>
      <c r="B2" s="2" t="s">
        <v>4</v>
      </c>
      <c r="C2" s="2" t="s">
        <v>5</v>
      </c>
      <c r="D2" s="2" t="s">
        <v>3</v>
      </c>
      <c r="E2" s="2" t="s">
        <v>0</v>
      </c>
    </row>
    <row r="3" spans="1:5" x14ac:dyDescent="0.3">
      <c r="A3" s="4" t="s">
        <v>6</v>
      </c>
      <c r="B3" s="4" t="s">
        <v>7</v>
      </c>
      <c r="C3" s="4" t="s">
        <v>7</v>
      </c>
      <c r="D3" s="4">
        <v>100</v>
      </c>
      <c r="E3" s="4">
        <v>100</v>
      </c>
    </row>
    <row r="4" spans="1:5" x14ac:dyDescent="0.3">
      <c r="A4" s="3">
        <v>45586</v>
      </c>
      <c r="B4" s="1"/>
      <c r="C4" s="1"/>
      <c r="D4" s="1">
        <f>D3-B4</f>
        <v>100</v>
      </c>
      <c r="E4" s="1">
        <f>ROUND($E$3-($E$3/63*1), 2)</f>
        <v>98.41</v>
      </c>
    </row>
    <row r="5" spans="1:5" x14ac:dyDescent="0.3">
      <c r="A5" s="3">
        <v>45587</v>
      </c>
      <c r="B5" s="1"/>
      <c r="C5" s="1"/>
      <c r="D5" s="1">
        <f t="shared" ref="D5:D66" si="0">D4-B5</f>
        <v>100</v>
      </c>
      <c r="E5" s="1">
        <f>ROUND($E$3-($E$3/63*2), 2)</f>
        <v>96.83</v>
      </c>
    </row>
    <row r="6" spans="1:5" x14ac:dyDescent="0.3">
      <c r="A6" s="3">
        <v>45588</v>
      </c>
      <c r="B6" s="1"/>
      <c r="C6" s="1"/>
      <c r="D6" s="1">
        <f t="shared" si="0"/>
        <v>100</v>
      </c>
      <c r="E6" s="1">
        <f>ROUND($E$3-($E$3/63*3), 2)</f>
        <v>95.24</v>
      </c>
    </row>
    <row r="7" spans="1:5" x14ac:dyDescent="0.3">
      <c r="A7" s="3">
        <v>45589</v>
      </c>
      <c r="B7" s="1"/>
      <c r="C7" s="1"/>
      <c r="D7" s="1">
        <f t="shared" si="0"/>
        <v>100</v>
      </c>
      <c r="E7" s="1">
        <f>ROUND($E$3-($E$3/63*4), 2)</f>
        <v>93.65</v>
      </c>
    </row>
    <row r="8" spans="1:5" x14ac:dyDescent="0.3">
      <c r="A8" s="3">
        <v>45590</v>
      </c>
      <c r="B8" s="1"/>
      <c r="C8" s="1"/>
      <c r="D8" s="1">
        <f t="shared" si="0"/>
        <v>100</v>
      </c>
      <c r="E8" s="1">
        <f>ROUND($E$3-($E$3/63*5), 2)</f>
        <v>92.06</v>
      </c>
    </row>
    <row r="9" spans="1:5" x14ac:dyDescent="0.3">
      <c r="A9" s="3">
        <v>45591</v>
      </c>
      <c r="B9" s="1"/>
      <c r="C9" s="1"/>
      <c r="D9" s="1">
        <f t="shared" si="0"/>
        <v>100</v>
      </c>
      <c r="E9" s="1">
        <f>ROUND($E$3-($E$3/63*6), 2)</f>
        <v>90.48</v>
      </c>
    </row>
    <row r="10" spans="1:5" hidden="1" x14ac:dyDescent="0.3">
      <c r="A10" s="3">
        <v>45592</v>
      </c>
      <c r="B10" s="1"/>
      <c r="C10" s="1"/>
      <c r="D10" s="1">
        <f t="shared" si="0"/>
        <v>100</v>
      </c>
      <c r="E10" s="1">
        <f t="shared" ref="E6:E67" si="1">ROUND($E$3-($E$3/63*2), 2)</f>
        <v>96.83</v>
      </c>
    </row>
    <row r="11" spans="1:5" x14ac:dyDescent="0.3">
      <c r="A11" s="3">
        <v>45593</v>
      </c>
      <c r="B11" s="1"/>
      <c r="C11" s="1"/>
      <c r="D11" s="1">
        <f t="shared" si="0"/>
        <v>100</v>
      </c>
      <c r="E11" s="1">
        <f>ROUND($E$3-($E$3/63*7), 2)</f>
        <v>88.89</v>
      </c>
    </row>
    <row r="12" spans="1:5" x14ac:dyDescent="0.3">
      <c r="A12" s="3">
        <v>45594</v>
      </c>
      <c r="B12" s="1"/>
      <c r="C12" s="1"/>
      <c r="D12" s="1">
        <f t="shared" si="0"/>
        <v>100</v>
      </c>
      <c r="E12" s="1">
        <f>ROUND($E$3-($E$3/63*8), 2)</f>
        <v>87.3</v>
      </c>
    </row>
    <row r="13" spans="1:5" x14ac:dyDescent="0.3">
      <c r="A13" s="3">
        <v>45595</v>
      </c>
      <c r="B13" s="1"/>
      <c r="C13" s="1"/>
      <c r="D13" s="1">
        <f t="shared" si="0"/>
        <v>100</v>
      </c>
      <c r="E13" s="1">
        <f>ROUND($E$3-($E$3/63*9), 2)</f>
        <v>85.71</v>
      </c>
    </row>
    <row r="14" spans="1:5" x14ac:dyDescent="0.3">
      <c r="A14" s="3">
        <v>45596</v>
      </c>
      <c r="B14" s="1"/>
      <c r="C14" s="1"/>
      <c r="D14" s="1">
        <f t="shared" si="0"/>
        <v>100</v>
      </c>
      <c r="E14" s="1">
        <f>ROUND($E$3-($E$3/63*10), 2)</f>
        <v>84.13</v>
      </c>
    </row>
    <row r="15" spans="1:5" x14ac:dyDescent="0.3">
      <c r="A15" s="3">
        <v>45597</v>
      </c>
      <c r="B15" s="1"/>
      <c r="C15" s="1"/>
      <c r="D15" s="1">
        <f t="shared" si="0"/>
        <v>100</v>
      </c>
      <c r="E15" s="1">
        <f>ROUND($E$3-($E$3/63*11), 2)</f>
        <v>82.54</v>
      </c>
    </row>
    <row r="16" spans="1:5" x14ac:dyDescent="0.3">
      <c r="A16" s="3">
        <v>45598</v>
      </c>
      <c r="B16" s="1"/>
      <c r="C16" s="1"/>
      <c r="D16" s="1">
        <f t="shared" si="0"/>
        <v>100</v>
      </c>
      <c r="E16" s="1">
        <f>ROUND($E$3-($E$3/63*12), 2)</f>
        <v>80.95</v>
      </c>
    </row>
    <row r="17" spans="1:5" x14ac:dyDescent="0.3">
      <c r="A17" s="3">
        <v>45599</v>
      </c>
      <c r="B17" s="1"/>
      <c r="C17" s="1"/>
      <c r="D17" s="1">
        <f t="shared" si="0"/>
        <v>100</v>
      </c>
      <c r="E17" s="1">
        <f>ROUND($E$3-($E$3/63*13), 2)</f>
        <v>79.37</v>
      </c>
    </row>
    <row r="18" spans="1:5" x14ac:dyDescent="0.3">
      <c r="A18" s="3">
        <v>45600</v>
      </c>
      <c r="B18" s="1"/>
      <c r="C18" s="1"/>
      <c r="D18" s="1">
        <f t="shared" si="0"/>
        <v>100</v>
      </c>
      <c r="E18" s="1">
        <f>ROUND($E$3-($E$3/63*14), 2)</f>
        <v>77.78</v>
      </c>
    </row>
    <row r="19" spans="1:5" x14ac:dyDescent="0.3">
      <c r="A19" s="3">
        <v>45601</v>
      </c>
      <c r="B19" s="1"/>
      <c r="C19" s="1"/>
      <c r="D19" s="1">
        <f t="shared" si="0"/>
        <v>100</v>
      </c>
      <c r="E19" s="1">
        <f>ROUND($E$3-($E$3/63*15), 2)</f>
        <v>76.19</v>
      </c>
    </row>
    <row r="20" spans="1:5" x14ac:dyDescent="0.3">
      <c r="A20" s="3">
        <v>45602</v>
      </c>
      <c r="B20" s="1"/>
      <c r="C20" s="1"/>
      <c r="D20" s="1">
        <f t="shared" si="0"/>
        <v>100</v>
      </c>
      <c r="E20" s="1">
        <f>ROUND($E$3-($E$3/63*16), 2)</f>
        <v>74.599999999999994</v>
      </c>
    </row>
    <row r="21" spans="1:5" x14ac:dyDescent="0.3">
      <c r="A21" s="3">
        <v>45603</v>
      </c>
      <c r="B21" s="1"/>
      <c r="C21" s="1"/>
      <c r="D21" s="1">
        <f t="shared" si="0"/>
        <v>100</v>
      </c>
      <c r="E21" s="1">
        <f>ROUND($E$3-($E$3/63*17), 2)</f>
        <v>73.02</v>
      </c>
    </row>
    <row r="22" spans="1:5" x14ac:dyDescent="0.3">
      <c r="A22" s="3">
        <v>45604</v>
      </c>
      <c r="B22" s="1"/>
      <c r="C22" s="1"/>
      <c r="D22" s="1">
        <f t="shared" si="0"/>
        <v>100</v>
      </c>
      <c r="E22" s="1">
        <f>ROUND($E$3-($E$3/63*18), 2)</f>
        <v>71.430000000000007</v>
      </c>
    </row>
    <row r="23" spans="1:5" x14ac:dyDescent="0.3">
      <c r="A23" s="3">
        <v>45605</v>
      </c>
      <c r="B23" s="1"/>
      <c r="C23" s="1"/>
      <c r="D23" s="1">
        <f t="shared" si="0"/>
        <v>100</v>
      </c>
      <c r="E23" s="1">
        <f>ROUND($E$3-($E$3/63*19), 2)</f>
        <v>69.84</v>
      </c>
    </row>
    <row r="24" spans="1:5" x14ac:dyDescent="0.3">
      <c r="A24" s="3">
        <v>45606</v>
      </c>
      <c r="B24" s="1"/>
      <c r="C24" s="1"/>
      <c r="D24" s="1">
        <f t="shared" si="0"/>
        <v>100</v>
      </c>
      <c r="E24" s="1">
        <f>ROUND($E$3-($E$3/63*20), 2)</f>
        <v>68.25</v>
      </c>
    </row>
    <row r="25" spans="1:5" x14ac:dyDescent="0.3">
      <c r="A25" s="3">
        <v>45607</v>
      </c>
      <c r="B25" s="1"/>
      <c r="C25" s="1"/>
      <c r="D25" s="1">
        <f t="shared" si="0"/>
        <v>100</v>
      </c>
      <c r="E25" s="1">
        <f>ROUND($E$3-($E$3/63*21), 2)</f>
        <v>66.67</v>
      </c>
    </row>
    <row r="26" spans="1:5" x14ac:dyDescent="0.3">
      <c r="A26" s="3">
        <v>45608</v>
      </c>
      <c r="B26" s="1"/>
      <c r="C26" s="1"/>
      <c r="D26" s="1">
        <f t="shared" si="0"/>
        <v>100</v>
      </c>
      <c r="E26" s="1">
        <f>ROUND($E$3-($E$3/63*22), 2)</f>
        <v>65.08</v>
      </c>
    </row>
    <row r="27" spans="1:5" x14ac:dyDescent="0.3">
      <c r="A27" s="3">
        <v>45609</v>
      </c>
      <c r="B27" s="1"/>
      <c r="C27" s="1"/>
      <c r="D27" s="1">
        <f t="shared" si="0"/>
        <v>100</v>
      </c>
      <c r="E27" s="1">
        <f>ROUND($E$3-($E$3/63*23), 2)</f>
        <v>63.49</v>
      </c>
    </row>
    <row r="28" spans="1:5" x14ac:dyDescent="0.3">
      <c r="A28" s="3">
        <v>45610</v>
      </c>
      <c r="B28" s="1"/>
      <c r="C28" s="1"/>
      <c r="D28" s="1">
        <f t="shared" si="0"/>
        <v>100</v>
      </c>
      <c r="E28" s="1">
        <f>ROUND($E$3-($E$3/63*24), 2)</f>
        <v>61.9</v>
      </c>
    </row>
    <row r="29" spans="1:5" x14ac:dyDescent="0.3">
      <c r="A29" s="3">
        <v>45611</v>
      </c>
      <c r="B29" s="1"/>
      <c r="C29" s="1"/>
      <c r="D29" s="1">
        <f t="shared" si="0"/>
        <v>100</v>
      </c>
      <c r="E29" s="1">
        <f>ROUND($E$3-($E$3/63*25), 2)</f>
        <v>60.32</v>
      </c>
    </row>
    <row r="30" spans="1:5" x14ac:dyDescent="0.3">
      <c r="A30" s="3">
        <v>45612</v>
      </c>
      <c r="B30" s="1"/>
      <c r="C30" s="1"/>
      <c r="D30" s="1">
        <f t="shared" si="0"/>
        <v>100</v>
      </c>
      <c r="E30" s="1">
        <f>ROUND($E$3-($E$3/63*26), 2)</f>
        <v>58.73</v>
      </c>
    </row>
    <row r="31" spans="1:5" x14ac:dyDescent="0.3">
      <c r="A31" s="3">
        <v>45613</v>
      </c>
      <c r="B31" s="1"/>
      <c r="C31" s="1"/>
      <c r="D31" s="1">
        <f t="shared" si="0"/>
        <v>100</v>
      </c>
      <c r="E31" s="1">
        <f>ROUND($E$3-($E$3/63*27), 2)</f>
        <v>57.14</v>
      </c>
    </row>
    <row r="32" spans="1:5" x14ac:dyDescent="0.3">
      <c r="A32" s="3">
        <v>45614</v>
      </c>
      <c r="B32" s="1"/>
      <c r="C32" s="1"/>
      <c r="D32" s="1">
        <f t="shared" si="0"/>
        <v>100</v>
      </c>
      <c r="E32" s="1">
        <f>ROUND($E$3-($E$3/63*28), 2)</f>
        <v>55.56</v>
      </c>
    </row>
    <row r="33" spans="1:5" x14ac:dyDescent="0.3">
      <c r="A33" s="3">
        <v>45615</v>
      </c>
      <c r="B33" s="1"/>
      <c r="C33" s="1"/>
      <c r="D33" s="1">
        <f t="shared" si="0"/>
        <v>100</v>
      </c>
      <c r="E33" s="1">
        <f>ROUND($E$3-($E$3/63*29), 2)</f>
        <v>53.97</v>
      </c>
    </row>
    <row r="34" spans="1:5" x14ac:dyDescent="0.3">
      <c r="A34" s="3">
        <v>45616</v>
      </c>
      <c r="B34" s="1"/>
      <c r="C34" s="1"/>
      <c r="D34" s="1">
        <f t="shared" si="0"/>
        <v>100</v>
      </c>
      <c r="E34" s="1">
        <f>ROUND($E$3-($E$3/63*30), 2)</f>
        <v>52.38</v>
      </c>
    </row>
    <row r="35" spans="1:5" x14ac:dyDescent="0.3">
      <c r="A35" s="3">
        <v>45617</v>
      </c>
      <c r="B35" s="1"/>
      <c r="C35" s="1"/>
      <c r="D35" s="1">
        <f t="shared" si="0"/>
        <v>100</v>
      </c>
      <c r="E35" s="1">
        <f>ROUND($E$3-($E$3/63*31), 2)</f>
        <v>50.79</v>
      </c>
    </row>
    <row r="36" spans="1:5" x14ac:dyDescent="0.3">
      <c r="A36" s="3">
        <v>45618</v>
      </c>
      <c r="B36" s="1"/>
      <c r="C36" s="1"/>
      <c r="D36" s="1">
        <f t="shared" si="0"/>
        <v>100</v>
      </c>
      <c r="E36" s="1">
        <f>ROUND($E$3-($E$3/63*32), 2)</f>
        <v>49.21</v>
      </c>
    </row>
    <row r="37" spans="1:5" x14ac:dyDescent="0.3">
      <c r="A37" s="3">
        <v>45619</v>
      </c>
      <c r="B37" s="1"/>
      <c r="C37" s="1"/>
      <c r="D37" s="1">
        <f t="shared" si="0"/>
        <v>100</v>
      </c>
      <c r="E37" s="1">
        <f>ROUND($E$3-($E$3/63*33), 2)</f>
        <v>47.62</v>
      </c>
    </row>
    <row r="38" spans="1:5" x14ac:dyDescent="0.3">
      <c r="A38" s="3">
        <v>45620</v>
      </c>
      <c r="B38" s="1"/>
      <c r="C38" s="1"/>
      <c r="D38" s="1">
        <f t="shared" si="0"/>
        <v>100</v>
      </c>
      <c r="E38" s="1">
        <f>ROUND($E$3-($E$3/63*34), 2)</f>
        <v>46.03</v>
      </c>
    </row>
    <row r="39" spans="1:5" x14ac:dyDescent="0.3">
      <c r="A39" s="3">
        <v>45621</v>
      </c>
      <c r="B39" s="1"/>
      <c r="C39" s="1"/>
      <c r="D39" s="1">
        <f t="shared" si="0"/>
        <v>100</v>
      </c>
      <c r="E39" s="1">
        <f>ROUND($E$3-($E$3/63*35), 2)</f>
        <v>44.44</v>
      </c>
    </row>
    <row r="40" spans="1:5" x14ac:dyDescent="0.3">
      <c r="A40" s="3">
        <v>45622</v>
      </c>
      <c r="B40" s="1"/>
      <c r="C40" s="1"/>
      <c r="D40" s="1">
        <f t="shared" si="0"/>
        <v>100</v>
      </c>
      <c r="E40" s="1">
        <f>ROUND($E$3-($E$3/63*36), 2)</f>
        <v>42.86</v>
      </c>
    </row>
    <row r="41" spans="1:5" x14ac:dyDescent="0.3">
      <c r="A41" s="3">
        <v>45623</v>
      </c>
      <c r="B41" s="1"/>
      <c r="C41" s="1"/>
      <c r="D41" s="1">
        <f t="shared" si="0"/>
        <v>100</v>
      </c>
      <c r="E41" s="1">
        <f>ROUND($E$3-($E$3/63*37), 2)</f>
        <v>41.27</v>
      </c>
    </row>
    <row r="42" spans="1:5" x14ac:dyDescent="0.3">
      <c r="A42" s="3">
        <v>45624</v>
      </c>
      <c r="B42" s="1"/>
      <c r="C42" s="1"/>
      <c r="D42" s="1">
        <f t="shared" si="0"/>
        <v>100</v>
      </c>
      <c r="E42" s="1">
        <f>ROUND($E$3-($E$3/63*38), 2)</f>
        <v>39.68</v>
      </c>
    </row>
    <row r="43" spans="1:5" x14ac:dyDescent="0.3">
      <c r="A43" s="3">
        <v>45625</v>
      </c>
      <c r="B43" s="1"/>
      <c r="C43" s="1"/>
      <c r="D43" s="1">
        <f t="shared" si="0"/>
        <v>100</v>
      </c>
      <c r="E43" s="1">
        <f>ROUND($E$3-($E$3/63*39), 2)</f>
        <v>38.1</v>
      </c>
    </row>
    <row r="44" spans="1:5" x14ac:dyDescent="0.3">
      <c r="A44" s="3">
        <v>45626</v>
      </c>
      <c r="B44" s="1"/>
      <c r="C44" s="1"/>
      <c r="D44" s="1">
        <f t="shared" si="0"/>
        <v>100</v>
      </c>
      <c r="E44" s="1">
        <f>ROUND($E$3-($E$3/63*40), 2)</f>
        <v>36.51</v>
      </c>
    </row>
    <row r="45" spans="1:5" x14ac:dyDescent="0.3">
      <c r="A45" s="3">
        <v>45627</v>
      </c>
      <c r="B45" s="1"/>
      <c r="C45" s="1"/>
      <c r="D45" s="1">
        <f t="shared" si="0"/>
        <v>100</v>
      </c>
      <c r="E45" s="1">
        <f>ROUND($E$3-($E$3/63*41), 2)</f>
        <v>34.92</v>
      </c>
    </row>
    <row r="46" spans="1:5" x14ac:dyDescent="0.3">
      <c r="A46" s="3">
        <v>45628</v>
      </c>
      <c r="B46" s="1"/>
      <c r="C46" s="1"/>
      <c r="D46" s="1">
        <f t="shared" si="0"/>
        <v>100</v>
      </c>
      <c r="E46" s="1">
        <f>ROUND($E$3-($E$3/63*42), 2)</f>
        <v>33.33</v>
      </c>
    </row>
    <row r="47" spans="1:5" x14ac:dyDescent="0.3">
      <c r="A47" s="3">
        <v>45629</v>
      </c>
      <c r="B47" s="1"/>
      <c r="C47" s="1"/>
      <c r="D47" s="1">
        <f t="shared" si="0"/>
        <v>100</v>
      </c>
      <c r="E47" s="1">
        <f>ROUND($E$3-($E$3/63*43), 2)</f>
        <v>31.75</v>
      </c>
    </row>
    <row r="48" spans="1:5" x14ac:dyDescent="0.3">
      <c r="A48" s="3">
        <v>45630</v>
      </c>
      <c r="B48" s="1"/>
      <c r="C48" s="1"/>
      <c r="D48" s="1">
        <f t="shared" si="0"/>
        <v>100</v>
      </c>
      <c r="E48" s="1">
        <f>ROUND($E$3-($E$3/63*44), 2)</f>
        <v>30.16</v>
      </c>
    </row>
    <row r="49" spans="1:5" x14ac:dyDescent="0.3">
      <c r="A49" s="3">
        <v>45631</v>
      </c>
      <c r="B49" s="1"/>
      <c r="C49" s="1"/>
      <c r="D49" s="1">
        <f t="shared" si="0"/>
        <v>100</v>
      </c>
      <c r="E49" s="1">
        <f>ROUND($E$3-($E$3/63*45), 2)</f>
        <v>28.57</v>
      </c>
    </row>
    <row r="50" spans="1:5" x14ac:dyDescent="0.3">
      <c r="A50" s="3">
        <v>45632</v>
      </c>
      <c r="B50" s="1"/>
      <c r="C50" s="1"/>
      <c r="D50" s="1">
        <f t="shared" si="0"/>
        <v>100</v>
      </c>
      <c r="E50" s="1">
        <f>ROUND($E$3-($E$3/63*46), 2)</f>
        <v>26.98</v>
      </c>
    </row>
    <row r="51" spans="1:5" x14ac:dyDescent="0.3">
      <c r="A51" s="3">
        <v>45633</v>
      </c>
      <c r="B51" s="1"/>
      <c r="C51" s="1"/>
      <c r="D51" s="1">
        <f t="shared" si="0"/>
        <v>100</v>
      </c>
      <c r="E51" s="1">
        <f>ROUND($E$3-($E$3/63*47), 2)</f>
        <v>25.4</v>
      </c>
    </row>
    <row r="52" spans="1:5" x14ac:dyDescent="0.3">
      <c r="A52" s="3">
        <v>45634</v>
      </c>
      <c r="B52" s="1"/>
      <c r="C52" s="1"/>
      <c r="D52" s="1">
        <f t="shared" si="0"/>
        <v>100</v>
      </c>
      <c r="E52" s="1">
        <f>ROUND($E$3-($E$3/63*48), 2)</f>
        <v>23.81</v>
      </c>
    </row>
    <row r="53" spans="1:5" x14ac:dyDescent="0.3">
      <c r="A53" s="3">
        <v>45635</v>
      </c>
      <c r="B53" s="1"/>
      <c r="C53" s="1"/>
      <c r="D53" s="1">
        <f t="shared" si="0"/>
        <v>100</v>
      </c>
      <c r="E53" s="1">
        <f>ROUND($E$3-($E$3/63*49), 2)</f>
        <v>22.22</v>
      </c>
    </row>
    <row r="54" spans="1:5" x14ac:dyDescent="0.3">
      <c r="A54" s="3">
        <v>45636</v>
      </c>
      <c r="B54" s="1"/>
      <c r="C54" s="1"/>
      <c r="D54" s="1">
        <f t="shared" si="0"/>
        <v>100</v>
      </c>
      <c r="E54" s="1">
        <f>ROUND($E$3-($E$3/63*50), 2)</f>
        <v>20.63</v>
      </c>
    </row>
    <row r="55" spans="1:5" x14ac:dyDescent="0.3">
      <c r="A55" s="3">
        <v>45637</v>
      </c>
      <c r="B55" s="1"/>
      <c r="C55" s="1"/>
      <c r="D55" s="1">
        <f t="shared" si="0"/>
        <v>100</v>
      </c>
      <c r="E55" s="1">
        <f>ROUND($E$3-($E$3/63*51), 2)</f>
        <v>19.05</v>
      </c>
    </row>
    <row r="56" spans="1:5" x14ac:dyDescent="0.3">
      <c r="A56" s="3">
        <v>45638</v>
      </c>
      <c r="B56" s="1"/>
      <c r="C56" s="1"/>
      <c r="D56" s="1">
        <f t="shared" si="0"/>
        <v>100</v>
      </c>
      <c r="E56" s="1">
        <f>ROUND($E$3-($E$3/63*52), 2)</f>
        <v>17.46</v>
      </c>
    </row>
    <row r="57" spans="1:5" x14ac:dyDescent="0.3">
      <c r="A57" s="3">
        <v>45639</v>
      </c>
      <c r="B57" s="1"/>
      <c r="C57" s="1"/>
      <c r="D57" s="1">
        <f t="shared" si="0"/>
        <v>100</v>
      </c>
      <c r="E57" s="1">
        <f>ROUND($E$3-($E$3/63*53), 2)</f>
        <v>15.87</v>
      </c>
    </row>
    <row r="58" spans="1:5" x14ac:dyDescent="0.3">
      <c r="A58" s="3">
        <v>45640</v>
      </c>
      <c r="B58" s="1"/>
      <c r="C58" s="1"/>
      <c r="D58" s="1">
        <f t="shared" si="0"/>
        <v>100</v>
      </c>
      <c r="E58" s="1">
        <f>ROUND($E$3-($E$3/63*54), 2)</f>
        <v>14.29</v>
      </c>
    </row>
    <row r="59" spans="1:5" x14ac:dyDescent="0.3">
      <c r="A59" s="3">
        <v>45641</v>
      </c>
      <c r="B59" s="1"/>
      <c r="C59" s="1"/>
      <c r="D59" s="1">
        <f t="shared" si="0"/>
        <v>100</v>
      </c>
      <c r="E59" s="1">
        <f>ROUND($E$3-($E$3/63*55), 2)</f>
        <v>12.7</v>
      </c>
    </row>
    <row r="60" spans="1:5" x14ac:dyDescent="0.3">
      <c r="A60" s="3">
        <v>45642</v>
      </c>
      <c r="B60" s="1"/>
      <c r="C60" s="1"/>
      <c r="D60" s="1">
        <f t="shared" si="0"/>
        <v>100</v>
      </c>
      <c r="E60" s="1">
        <f>ROUND($E$3-($E$3/63*56), 2)</f>
        <v>11.11</v>
      </c>
    </row>
    <row r="61" spans="1:5" x14ac:dyDescent="0.3">
      <c r="A61" s="3">
        <v>45643</v>
      </c>
      <c r="B61" s="1"/>
      <c r="C61" s="1"/>
      <c r="D61" s="1">
        <f t="shared" si="0"/>
        <v>100</v>
      </c>
      <c r="E61" s="1">
        <f>ROUND($E$3-($E$3/63*57), 2)</f>
        <v>9.52</v>
      </c>
    </row>
    <row r="62" spans="1:5" x14ac:dyDescent="0.3">
      <c r="A62" s="3">
        <v>45644</v>
      </c>
      <c r="B62" s="1"/>
      <c r="C62" s="1"/>
      <c r="D62" s="1">
        <f t="shared" si="0"/>
        <v>100</v>
      </c>
      <c r="E62" s="1">
        <f>ROUND($E$3-($E$3/63*58), 2)</f>
        <v>7.94</v>
      </c>
    </row>
    <row r="63" spans="1:5" x14ac:dyDescent="0.3">
      <c r="A63" s="3">
        <v>45645</v>
      </c>
      <c r="B63" s="1"/>
      <c r="C63" s="1"/>
      <c r="D63" s="1">
        <f t="shared" si="0"/>
        <v>100</v>
      </c>
      <c r="E63" s="1">
        <f>ROUND($E$3-($E$3/63*59), 2)</f>
        <v>6.35</v>
      </c>
    </row>
    <row r="64" spans="1:5" x14ac:dyDescent="0.3">
      <c r="A64" s="3">
        <v>45646</v>
      </c>
      <c r="B64" s="1"/>
      <c r="C64" s="1"/>
      <c r="D64" s="1">
        <f t="shared" si="0"/>
        <v>100</v>
      </c>
      <c r="E64" s="1">
        <f>ROUND($E$3-($E$3/63*60), 2)</f>
        <v>4.76</v>
      </c>
    </row>
    <row r="65" spans="1:5" x14ac:dyDescent="0.3">
      <c r="A65" s="3">
        <v>45647</v>
      </c>
      <c r="B65" s="1"/>
      <c r="C65" s="1"/>
      <c r="D65" s="1">
        <f t="shared" si="0"/>
        <v>100</v>
      </c>
      <c r="E65" s="1">
        <f>ROUND($E$3-($E$3/63*61), 2)</f>
        <v>3.17</v>
      </c>
    </row>
    <row r="66" spans="1:5" x14ac:dyDescent="0.3">
      <c r="A66" s="3">
        <v>45648</v>
      </c>
      <c r="B66" s="1"/>
      <c r="C66" s="1"/>
      <c r="D66" s="1">
        <f t="shared" si="0"/>
        <v>100</v>
      </c>
      <c r="E66" s="1">
        <f>ROUND($E$3-($E$3/63*62), 2)</f>
        <v>1.59</v>
      </c>
    </row>
    <row r="67" spans="1:5" x14ac:dyDescent="0.3">
      <c r="A67" s="3">
        <v>45649</v>
      </c>
      <c r="B67" s="1"/>
      <c r="C67" s="1"/>
      <c r="D67" s="1">
        <f>D66-B67</f>
        <v>100</v>
      </c>
      <c r="E67" s="1">
        <f>ROUND($E$3-($E$3/63*63), 2)</f>
        <v>0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thibe evens</dc:creator>
  <cp:lastModifiedBy>thibe evens</cp:lastModifiedBy>
  <dcterms:created xsi:type="dcterms:W3CDTF">2023-04-22T09:01:12Z</dcterms:created>
  <dcterms:modified xsi:type="dcterms:W3CDTF">2024-10-20T10:55:39Z</dcterms:modified>
</cp:coreProperties>
</file>