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codeName="ThisWorkbook" autoCompressPictures="0"/>
  <bookViews>
    <workbookView xWindow="120" yWindow="440" windowWidth="11600" windowHeight="9620"/>
  </bookViews>
  <sheets>
    <sheet name="Order Form" sheetId="7" r:id="rId1"/>
    <sheet name="Justificacion" sheetId="8" r:id="rId2"/>
  </sheets>
  <definedNames>
    <definedName name="_xlnm._FilterDatabase" localSheetId="0" hidden="1">'Order Form'!$N$124:$Q$303</definedName>
    <definedName name="iNVENTARIABLE">'Order Form'!$G$16</definedName>
    <definedName name="NOMBRE_EQUIPO">'Order Form'!$N$93:$N$94</definedName>
    <definedName name="PARTE_DE_UN_EQUIPO">'Order Form'!$N$93:$N$95</definedName>
    <definedName name="_xlnm.Print_Area" localSheetId="0">'Order Form'!$A$1:$J$78</definedName>
    <definedName name="Provedores">#REF!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5" i="7"/>
  <c r="B24" i="7"/>
  <c r="B23" i="7"/>
  <c r="B22" i="7"/>
  <c r="B21" i="7"/>
  <c r="B20" i="7"/>
  <c r="C8" i="7"/>
  <c r="C9" i="7"/>
  <c r="J38" i="7"/>
  <c r="J39" i="7"/>
  <c r="F32" i="7"/>
  <c r="J37" i="7"/>
  <c r="F31" i="7"/>
  <c r="C16" i="7"/>
  <c r="F10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7" i="7"/>
  <c r="I18" i="7"/>
  <c r="G2" i="7"/>
  <c r="E76" i="7"/>
  <c r="H69" i="7"/>
  <c r="H65" i="7"/>
  <c r="J68" i="7"/>
  <c r="J69" i="7"/>
  <c r="I37" i="7"/>
</calcChain>
</file>

<file path=xl/comments1.xml><?xml version="1.0" encoding="utf-8"?>
<comments xmlns="http://schemas.openxmlformats.org/spreadsheetml/2006/main">
  <authors>
    <author>bkogon</author>
    <author>Sandra Domene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A rellenar por Administración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60 días: </t>
        </r>
        <r>
          <rPr>
            <sz val="9"/>
            <color indexed="81"/>
            <rFont val="Tahoma"/>
            <family val="2"/>
          </rPr>
          <t>Cuando entreguen el albarán y la factura aprobada al departamento de contabilidad, el pago se efectuará a 60 días si se trata de fungible, maquinaria, inventariable, etc.</t>
        </r>
        <r>
          <rPr>
            <b/>
            <sz val="9"/>
            <color indexed="81"/>
            <rFont val="Tahoma"/>
            <family val="2"/>
          </rPr>
          <t xml:space="preserve">
30 días: </t>
        </r>
        <r>
          <rPr>
            <sz val="9"/>
            <color indexed="81"/>
            <rFont val="Tahoma"/>
            <family val="2"/>
          </rPr>
          <t>Cuando entreguen el albarán y la factura aprobada al departamento de contabilidad, el pago se efectuará a 30 días si se trata de prestación de servicios, profesionales, abogados,  etc.</t>
        </r>
        <r>
          <rPr>
            <b/>
            <sz val="9"/>
            <color indexed="81"/>
            <rFont val="Tahoma"/>
            <family val="2"/>
          </rPr>
          <t xml:space="preserve">
Otras condiciones pactadas: </t>
        </r>
        <r>
          <rPr>
            <sz val="9"/>
            <color indexed="81"/>
            <rFont val="Tahoma"/>
            <family val="2"/>
          </rPr>
          <t xml:space="preserve">Solicitud de pago urgente u otros pagos especiales. Necesitan aprobación de la Dirección Financiera del ICN. Por favor detallar los requisitos en el espacio de observaciones.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1">
      <text>
        <r>
          <rPr>
            <b/>
            <sz val="9"/>
            <color indexed="81"/>
            <rFont val="Tahoma"/>
            <family val="2"/>
          </rPr>
          <t>Sandra Domene:</t>
        </r>
        <r>
          <rPr>
            <sz val="9"/>
            <color indexed="81"/>
            <rFont val="Tahoma"/>
            <family val="2"/>
          </rPr>
          <t xml:space="preserve">
Si el proveedor no está registrado, por favor rellanar aquí</t>
        </r>
      </text>
    </comment>
  </commentList>
</comments>
</file>

<file path=xl/comments2.xml><?xml version="1.0" encoding="utf-8"?>
<comments xmlns="http://schemas.openxmlformats.org/spreadsheetml/2006/main">
  <authors>
    <author>jvela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jvela:</t>
        </r>
        <r>
          <rPr>
            <sz val="8"/>
            <color indexed="81"/>
            <rFont val="Tahoma"/>
            <family val="2"/>
          </rPr>
          <t xml:space="preserve">
Los periodos de amortización del ICN son los siguientes:
• Pequeño equipamiento (Balanza, Agitador, Medidores, Bombas,..): 5  años.
• IT (ordenadores, pantallas, camaras de fotos, ..): 3 años
• Gran equipamiento (Microscopio, STM, Criostato, Evaporadora,..) 5 años
</t>
        </r>
      </text>
    </comment>
  </commentList>
</comments>
</file>

<file path=xl/sharedStrings.xml><?xml version="1.0" encoding="utf-8"?>
<sst xmlns="http://schemas.openxmlformats.org/spreadsheetml/2006/main" count="1217" uniqueCount="857">
  <si>
    <t>Fax</t>
  </si>
  <si>
    <t>A/At.</t>
  </si>
  <si>
    <t>Campus UAB - Edifici CM3</t>
  </si>
  <si>
    <t>08193 Bellaterra (Barcelona)</t>
  </si>
  <si>
    <t>CIF - G63277776</t>
  </si>
  <si>
    <t xml:space="preserve">A/At. </t>
  </si>
  <si>
    <t>Edificio</t>
  </si>
  <si>
    <t>Nombre</t>
  </si>
  <si>
    <t>Dirreccion</t>
  </si>
  <si>
    <t>CP - Poblacion</t>
  </si>
  <si>
    <t>telefono</t>
  </si>
  <si>
    <t>fax</t>
  </si>
  <si>
    <t xml:space="preserve"> </t>
  </si>
  <si>
    <t>ECOCAT</t>
  </si>
  <si>
    <t>Camí Can Bros, 6</t>
  </si>
  <si>
    <t>08760 Martorell (BCN)</t>
  </si>
  <si>
    <t>93 776 67 00</t>
  </si>
  <si>
    <t>93 774 81 47</t>
  </si>
  <si>
    <t>Albert Gaspà</t>
  </si>
  <si>
    <t>Email</t>
  </si>
  <si>
    <t>BUDGET</t>
  </si>
  <si>
    <t>Tel</t>
  </si>
  <si>
    <t>FARNELL</t>
  </si>
  <si>
    <t>Parque Empresarial Cityparc, Ed. Londres 2º</t>
  </si>
  <si>
    <t>08940 Cornellá (Barcelona)</t>
  </si>
  <si>
    <t>901 20 20 80</t>
  </si>
  <si>
    <t>901 20 20 90</t>
  </si>
  <si>
    <t>ventas@farnell.com</t>
  </si>
  <si>
    <t>Sallares i Marra, 39</t>
  </si>
  <si>
    <t>08203 Sabadell (Barcelona)</t>
  </si>
  <si>
    <t>93 581 14 37</t>
  </si>
  <si>
    <t>Aragón, 264 6ª</t>
  </si>
  <si>
    <t>08007 BARCELONA</t>
  </si>
  <si>
    <t>902 15 16 00</t>
  </si>
  <si>
    <t>902 16 17 00</t>
  </si>
  <si>
    <t>MONOCOMP</t>
  </si>
  <si>
    <t>María José Ventero</t>
  </si>
  <si>
    <t>91 326 74 97</t>
  </si>
  <si>
    <t>91 326 76 08</t>
  </si>
  <si>
    <t>OPTIZE BUREAUINFO</t>
  </si>
  <si>
    <t>Daniel Lopez</t>
  </si>
  <si>
    <t>Virgilio, 23 (Ciudad de la Imagen)</t>
  </si>
  <si>
    <t>28223 Pozuelo de Alarcón (Madrid)</t>
  </si>
  <si>
    <t>91 297 29 00</t>
  </si>
  <si>
    <t>91 577 83 87</t>
  </si>
  <si>
    <t>RS AMIDATA</t>
  </si>
  <si>
    <t>Avenida de Europa, 19</t>
  </si>
  <si>
    <t>28224 Pozuelo de Alarcón (Madrid)</t>
  </si>
  <si>
    <t>902 10 07 11</t>
  </si>
  <si>
    <t>902 10 06 11</t>
  </si>
  <si>
    <t>RSD - Redes y Sistemas Digitales</t>
  </si>
  <si>
    <t>Silvia Saez</t>
  </si>
  <si>
    <t>Saturno, 2 local B</t>
  </si>
  <si>
    <t>08205 Sabadell</t>
  </si>
  <si>
    <t>93 727 21 91</t>
  </si>
  <si>
    <t>93 715 53 19</t>
  </si>
  <si>
    <t>SIGMA-ALDRICH</t>
  </si>
  <si>
    <t>Ronda de Poniente, 3 2ª planta</t>
  </si>
  <si>
    <t>28760 Tres Cantos (Madrid)</t>
  </si>
  <si>
    <t>91 657 20 54</t>
  </si>
  <si>
    <t>91 490 57 86</t>
  </si>
  <si>
    <t>THORLABS</t>
  </si>
  <si>
    <t>Hans-bockler-Strasse, 6</t>
  </si>
  <si>
    <t>85221 Dachau/Munich (Germany)</t>
  </si>
  <si>
    <t>+49 8131 5956 0</t>
  </si>
  <si>
    <t>+49 8131 5956 99</t>
  </si>
  <si>
    <t>TRALLERO AND SCHLEE</t>
  </si>
  <si>
    <t>David Gomez</t>
  </si>
  <si>
    <t>Mollet, 14</t>
  </si>
  <si>
    <t>08120 La Llagosta (Barcelona)</t>
  </si>
  <si>
    <t>93 436 06 09</t>
  </si>
  <si>
    <t>93 450 41 09</t>
  </si>
  <si>
    <t>VWR</t>
  </si>
  <si>
    <t>902 22 28 97</t>
  </si>
  <si>
    <t>902 19 59 39</t>
  </si>
  <si>
    <t>pedidos@es.vwr.com</t>
  </si>
  <si>
    <t>pedidos.barcelona@rs-components.com</t>
  </si>
  <si>
    <t>ALCO</t>
  </si>
  <si>
    <t>93 786 91 14</t>
  </si>
  <si>
    <t>93 783 91 35</t>
  </si>
  <si>
    <t>alco@alco.es</t>
  </si>
  <si>
    <t>Paco</t>
  </si>
  <si>
    <t>08650 Sallent</t>
  </si>
  <si>
    <t>93 877 25 58</t>
  </si>
  <si>
    <t>93 873 30 18</t>
  </si>
  <si>
    <t>Celestino Rey</t>
  </si>
  <si>
    <t>PRECISION CONSULTING, S.L.</t>
  </si>
  <si>
    <t>Javier García</t>
  </si>
  <si>
    <t>Crom, 1 Esc.B Oficina C</t>
  </si>
  <si>
    <t>08907 Hospitalet de Llobregat</t>
  </si>
  <si>
    <t>93 422 15 51</t>
  </si>
  <si>
    <t>93 422 16 02</t>
  </si>
  <si>
    <t>precision@precision.es</t>
  </si>
  <si>
    <t>CONFECCIONES ANADE, S.A.</t>
  </si>
  <si>
    <t>Garcia Martin, 19</t>
  </si>
  <si>
    <t>91 709 15 40</t>
  </si>
  <si>
    <t>91 799 04 18</t>
  </si>
  <si>
    <t>ventas@anade.com</t>
  </si>
  <si>
    <t>QUIMIVITA</t>
  </si>
  <si>
    <t>Rec del Molí, 31 - Pol. Ind. Molí de les Planes</t>
  </si>
  <si>
    <t>08470 Sant Celoni (Barcelona)</t>
  </si>
  <si>
    <t>93 848 46 10</t>
  </si>
  <si>
    <t>93 848 46 25</t>
  </si>
  <si>
    <t>quimivita@quimivita.es</t>
  </si>
  <si>
    <t>PMC Grup</t>
  </si>
  <si>
    <t>Ana Acera</t>
  </si>
  <si>
    <t>Emporda</t>
  </si>
  <si>
    <t>08192 Sant Quirze del Vallès</t>
  </si>
  <si>
    <t>902 21 35 35</t>
  </si>
  <si>
    <t>902 93 03 43</t>
  </si>
  <si>
    <t>aacera@pmcgrup.com</t>
  </si>
  <si>
    <t>ATOMIC FORCE F&amp;E GmbH</t>
  </si>
  <si>
    <t>Ludger Weisser</t>
  </si>
  <si>
    <t>Hauptstr. 161</t>
  </si>
  <si>
    <t>DE-68259 Mannheim</t>
  </si>
  <si>
    <t>+46 621 7621 170</t>
  </si>
  <si>
    <t>+49 621 7621 17 11</t>
  </si>
  <si>
    <t>WALL VIDEO COMUNICACIÓN AUDIOVISUAL</t>
  </si>
  <si>
    <t>Jordi Aragonés</t>
  </si>
  <si>
    <t>Progrés, 379</t>
  </si>
  <si>
    <t>08918 Badalona</t>
  </si>
  <si>
    <t>93 383 20 06</t>
  </si>
  <si>
    <t>info@wallvideo.net</t>
  </si>
  <si>
    <t>UAB - Servei de Publicacions</t>
  </si>
  <si>
    <t>Xavier Tortajada</t>
  </si>
  <si>
    <t>Ed. A (Rectorat)</t>
  </si>
  <si>
    <t>08193 Bellaterra</t>
  </si>
  <si>
    <t>93 581 21 29</t>
  </si>
  <si>
    <t>93 581 32 39</t>
  </si>
  <si>
    <t>xavier.tortajada@uab.cat</t>
  </si>
  <si>
    <t>91 804 11 34</t>
  </si>
  <si>
    <t>CRISON</t>
  </si>
  <si>
    <t>Riera Principal, 34</t>
  </si>
  <si>
    <t>E-08328 Alella (Barcelona)</t>
  </si>
  <si>
    <t>93 540 93 20</t>
  </si>
  <si>
    <t>93 555 93 00</t>
  </si>
  <si>
    <t>ventas@crison.es</t>
  </si>
  <si>
    <t>LABOLAN</t>
  </si>
  <si>
    <t>Poligono Ind. Comarca 2, Calle A - nº 47</t>
  </si>
  <si>
    <t>31191 Esperanza de Galar (Navarra)</t>
  </si>
  <si>
    <t>94 832 53 92</t>
  </si>
  <si>
    <t>94 832 51 86</t>
  </si>
  <si>
    <t>info@labolan.es</t>
  </si>
  <si>
    <t>SARRALLE</t>
  </si>
  <si>
    <t>Raúl Merino</t>
  </si>
  <si>
    <t>Sicilia, 177/179</t>
  </si>
  <si>
    <t>08013 Barcelona</t>
  </si>
  <si>
    <t>93 232 88 61</t>
  </si>
  <si>
    <t>93 246 19 23</t>
  </si>
  <si>
    <t>rmerino@sarralle.com</t>
  </si>
  <si>
    <t>INTEGRAL REY</t>
  </si>
  <si>
    <t>KAISER + KRAFT</t>
  </si>
  <si>
    <t>manteniment.electricitat@uab.es</t>
  </si>
  <si>
    <t>CHLORIDE</t>
  </si>
  <si>
    <t>José Clavero</t>
  </si>
  <si>
    <t>Calle de la Selva, 1 - Local B5 (Edifici Geminis)</t>
  </si>
  <si>
    <t>08820 El Prat del Llobregat</t>
  </si>
  <si>
    <t>93 414 14 31</t>
  </si>
  <si>
    <t>93 209 15 64</t>
  </si>
  <si>
    <t>jose.clavero@chloridepower.com</t>
  </si>
  <si>
    <t>CENTRE DE VISIÓ PER COMPUTADOR</t>
  </si>
  <si>
    <t>Edifici O - Campus UAB</t>
  </si>
  <si>
    <t>93 581 18 28</t>
  </si>
  <si>
    <t>93 581 16 70</t>
  </si>
  <si>
    <t>PILOT</t>
  </si>
  <si>
    <t>Antoni Vilademunt</t>
  </si>
  <si>
    <t>Passeig de Ronda, 3bis - Tda 2ª</t>
  </si>
  <si>
    <t>08350 ARENYS DE MAR (Barcelona)</t>
  </si>
  <si>
    <t>93 792 48 26</t>
  </si>
  <si>
    <t>93 792 48 91</t>
  </si>
  <si>
    <t>pilotvilademunt@telefonica.net</t>
  </si>
  <si>
    <t>Euro €</t>
  </si>
  <si>
    <t>British £</t>
  </si>
  <si>
    <t>Jap ¥</t>
  </si>
  <si>
    <t>US $</t>
  </si>
  <si>
    <t>IVA (Euro €)</t>
  </si>
  <si>
    <t>Subtotal (Euro €)</t>
  </si>
  <si>
    <t>montse@cvc.uab.es</t>
  </si>
  <si>
    <t>INVESTIGADOR</t>
  </si>
  <si>
    <t>CODIGO</t>
  </si>
  <si>
    <t>TIPO DE COMPRA</t>
  </si>
  <si>
    <t>Fecha del pedido:</t>
  </si>
  <si>
    <t>Distinguidos señores,</t>
  </si>
  <si>
    <t xml:space="preserve">Adjunto remito el siguiente pedido, según su presupuesto numero: </t>
  </si>
  <si>
    <t>con fecha:</t>
  </si>
  <si>
    <t>DIRECCIÓN DE FACTURACIÓN</t>
  </si>
  <si>
    <t>DIRECCIÓN DE ENTREGA</t>
  </si>
  <si>
    <t>PEDIDO Nº:</t>
  </si>
  <si>
    <t>NOTA: El nº de pedido es imprescindible indicarlo en el Albarán de Entrega</t>
  </si>
  <si>
    <t>Envíe este formulario a:</t>
  </si>
  <si>
    <t>INVENTARIABLE</t>
  </si>
  <si>
    <t>REQUISITOS DE PAGO</t>
  </si>
  <si>
    <t>&lt;-- Rellene los detalles</t>
  </si>
  <si>
    <t>Provedor</t>
  </si>
  <si>
    <t>Dirección</t>
  </si>
  <si>
    <t>CP - Población</t>
  </si>
  <si>
    <t>Descripción</t>
  </si>
  <si>
    <t>Cantidad</t>
  </si>
  <si>
    <t>Precio unitario</t>
  </si>
  <si>
    <t>Precio</t>
  </si>
  <si>
    <t>Otro</t>
  </si>
  <si>
    <t>Inscriba el tipo de cambio (1€ = ?):</t>
  </si>
  <si>
    <t>el tipo de cambio se puede encontrar en http://www.xe.com/ucc/</t>
  </si>
  <si>
    <t>Inscriba la abreviación del tipo de cambio utilizado en la oferta:</t>
  </si>
  <si>
    <t>El valor es más que €50.000 o hay riesgo de divisa, un concurso publico puede ser obligatorio.</t>
  </si>
  <si>
    <t>Elige el provedor:</t>
  </si>
  <si>
    <t>Elige el tipo de cambio:</t>
  </si>
  <si>
    <t>TEKNOKROMA</t>
  </si>
  <si>
    <t>Montse Carbonell</t>
  </si>
  <si>
    <t>Camí de Can Calders, 14</t>
  </si>
  <si>
    <t>08173 Sant Cugat del Vallés (BCN)</t>
  </si>
  <si>
    <t>93 674 8800</t>
  </si>
  <si>
    <t>93 675 2405</t>
  </si>
  <si>
    <t>comercial@teknokroma.es</t>
  </si>
  <si>
    <t>comercial@tralleroschlee.com</t>
  </si>
  <si>
    <t>Francisco Miguel Villaescusa Villena</t>
  </si>
  <si>
    <t>93 465 11 02</t>
  </si>
  <si>
    <t>silvia.saez@rsd.cat</t>
  </si>
  <si>
    <t>SECTOR CERO BUSINESS, SLU</t>
  </si>
  <si>
    <t>C/ Jordi de Sant Jordi, 24</t>
  </si>
  <si>
    <t>08027 Barcelona</t>
  </si>
  <si>
    <t>93 460 92 22</t>
  </si>
  <si>
    <t>paco@sectorcero.es</t>
  </si>
  <si>
    <t>ABCAM</t>
  </si>
  <si>
    <t>332 Cambridge Science Park</t>
  </si>
  <si>
    <t>CB4 0WN Cambridge</t>
  </si>
  <si>
    <t>00 44 1223 696000</t>
  </si>
  <si>
    <t>00 44 1223 771600</t>
  </si>
  <si>
    <t>orders@abcam.com</t>
  </si>
  <si>
    <t>ASEMBLON, INC.</t>
  </si>
  <si>
    <t>15340 NE 92nd. St., Suite B</t>
  </si>
  <si>
    <t>Redmon WA 98052</t>
  </si>
  <si>
    <t>425 558 5100</t>
  </si>
  <si>
    <t>425 869 1836</t>
  </si>
  <si>
    <t>gbolte@asemblon.com</t>
  </si>
  <si>
    <t>S.G. Servicios Hospitalarios</t>
  </si>
  <si>
    <t>C/ Costa Brava, 25-29, planta 1, local 6</t>
  </si>
  <si>
    <t>08030 Barcelona</t>
  </si>
  <si>
    <t>93 284 97 77</t>
  </si>
  <si>
    <t>93 284 43 08</t>
  </si>
  <si>
    <t>pedidos@sgsh.es</t>
  </si>
  <si>
    <t>ICN Funding Sources</t>
  </si>
  <si>
    <t>PGE 2009</t>
  </si>
  <si>
    <t>FEDER 2008-2013</t>
  </si>
  <si>
    <t>FONDOS</t>
  </si>
  <si>
    <t>93 398 26 24</t>
  </si>
  <si>
    <t>ICN Core Funds</t>
  </si>
  <si>
    <t>ALTERNATE ORDENADORES</t>
  </si>
  <si>
    <t>C/ Rafael Pillado Mourelle , 24  ; Pol. Ind. Río de Janeiro</t>
  </si>
  <si>
    <t>28110 Algete (Madrid)</t>
  </si>
  <si>
    <t>902 222 888</t>
  </si>
  <si>
    <t>91 846 65 18</t>
  </si>
  <si>
    <t>info@alternate-b2b.es</t>
  </si>
  <si>
    <t>pedido@kaiserkraft.es</t>
  </si>
  <si>
    <t>DELL COMPUTER</t>
  </si>
  <si>
    <t>91 722 95 42</t>
  </si>
  <si>
    <t>Postfach 1215</t>
  </si>
  <si>
    <t>77672 KEHL Germany</t>
  </si>
  <si>
    <t>0 78 51/ 7 58 79</t>
  </si>
  <si>
    <t>info.europe@strem.com</t>
  </si>
  <si>
    <t>Strem Chemicals, Inc</t>
  </si>
  <si>
    <t>Amaia Fernández</t>
  </si>
  <si>
    <t>amaia_fernandez@dell.com</t>
  </si>
  <si>
    <t>LABBOX</t>
  </si>
  <si>
    <t>clientes@labbox.com</t>
  </si>
  <si>
    <t>93 581 3820</t>
  </si>
  <si>
    <t>93 581 4645</t>
  </si>
  <si>
    <t>amics.reserves@uab.cat</t>
  </si>
  <si>
    <t>Olga Orencio</t>
  </si>
  <si>
    <t>91 804 30 91</t>
  </si>
  <si>
    <t>tecnovac@tecnovac.es</t>
  </si>
  <si>
    <t>ABELLÓ LINDE</t>
  </si>
  <si>
    <t>Sr. Maurici Valero Casanovas</t>
  </si>
  <si>
    <t xml:space="preserve">Bailén, 105 </t>
  </si>
  <si>
    <t>08009 Barcelona</t>
  </si>
  <si>
    <t>934-767-400</t>
  </si>
  <si>
    <t>934-767-404</t>
  </si>
  <si>
    <t>SAES  GETTES</t>
  </si>
  <si>
    <t>Fabrizia Furlani</t>
  </si>
  <si>
    <t>Viale Italia, 77</t>
  </si>
  <si>
    <t>Avanti Polar Lipids</t>
  </si>
  <si>
    <t>M. Isabel Losa Barrera</t>
  </si>
  <si>
    <t>Antonio Mora, 24</t>
  </si>
  <si>
    <t xml:space="preserve">La Alberca, 30150 </t>
  </si>
  <si>
    <t>968 843 418</t>
  </si>
  <si>
    <t xml:space="preserve">656 330 078 </t>
  </si>
  <si>
    <t>eurolipids@gmail.com</t>
  </si>
  <si>
    <t>sales.de@thorlabs.com</t>
  </si>
  <si>
    <t>CCENTERNORDESTE@es.linde-gas.com; maurici.valero@es.linde-gas.com</t>
  </si>
  <si>
    <t>900 181 461</t>
  </si>
  <si>
    <t>900 181 460</t>
  </si>
  <si>
    <t>lluis.sainz@lifetech.com</t>
  </si>
  <si>
    <t>MICROVISIO VALLES</t>
  </si>
  <si>
    <t>LOLI</t>
  </si>
  <si>
    <t>CABANYES, Nº 2, LOCAL 2</t>
  </si>
  <si>
    <t>08120 - LA LLAGOSTA</t>
  </si>
  <si>
    <t>93 574 04 30</t>
  </si>
  <si>
    <t>93 574 09 74</t>
  </si>
  <si>
    <t>lgarcia@microvisio.com</t>
  </si>
  <si>
    <t xml:space="preserve"> SUPPLIER NOT REGISTERED</t>
  </si>
  <si>
    <t xml:space="preserve">  </t>
  </si>
  <si>
    <t>raul.machado@optize.es</t>
  </si>
  <si>
    <t>Productos para la Oficina e Informatica (PROFINSA)</t>
  </si>
  <si>
    <t>Casanova, 37-41 Bajos</t>
  </si>
  <si>
    <t>08011 Barcelona</t>
  </si>
  <si>
    <t>93 3239150</t>
  </si>
  <si>
    <t>93 4511824</t>
  </si>
  <si>
    <t>dlopez@profinsa.com</t>
  </si>
  <si>
    <t>OTROS GASTOS- impresión poster</t>
  </si>
  <si>
    <t>OTROS GASTOS- publicación artículo</t>
  </si>
  <si>
    <t>OTROS GASTOS- servicio científico-técnico</t>
  </si>
  <si>
    <t>FUNGIBLE- membranas</t>
  </si>
  <si>
    <t>FUNGIBLE- reactivos químicos</t>
  </si>
  <si>
    <t>FUNGIBLE- medios de cultivo</t>
  </si>
  <si>
    <t>FUNGIBLE- componentes electrónicos</t>
  </si>
  <si>
    <t>FUNGIBLE- material de laboratorio</t>
  </si>
  <si>
    <t>FUNGIBLE- Helio</t>
  </si>
  <si>
    <t>FUNGIBLE- Argon</t>
  </si>
  <si>
    <t>OTROS GASTOS- ferretería</t>
  </si>
  <si>
    <t>FUNGIBLE- componentes microscopio</t>
  </si>
  <si>
    <t>OTROS GASTOS- servicio de catering</t>
  </si>
  <si>
    <t>OTROS GASTOS- alquiler de sala</t>
  </si>
  <si>
    <t>FUNGIBLE- Anticuerpos</t>
  </si>
  <si>
    <t>INDICAR QUÉ FUNGIBLE ES:</t>
  </si>
  <si>
    <t xml:space="preserve">FUNGIBLE-Otros </t>
  </si>
  <si>
    <t>FUNGIBLE- disolventes</t>
  </si>
  <si>
    <t>Life Technologies S.A. (Invitrogen division)</t>
  </si>
  <si>
    <t>Avenida de la Vega, 1
Edificio Veganova,Edificio 1 - 4ª Planta</t>
  </si>
  <si>
    <t>28108 ALCOBENDAS (MADRID)</t>
  </si>
  <si>
    <t>Luis Sainz</t>
  </si>
  <si>
    <t>admin</t>
  </si>
  <si>
    <t>Otras condiciones pactadas</t>
  </si>
  <si>
    <t>NOMBRE EQUIPO</t>
  </si>
  <si>
    <t>PARTE DE UN EQUIPO</t>
  </si>
  <si>
    <t>EQUIPO NUEVO</t>
  </si>
  <si>
    <t>FISHER SCIENTIFIC</t>
  </si>
  <si>
    <t>Calle Luis I, 9</t>
  </si>
  <si>
    <t>28031 Madrid</t>
  </si>
  <si>
    <t>902 239 303</t>
  </si>
  <si>
    <t>SEMIC - Servicios Microinformática S.A.</t>
  </si>
  <si>
    <t>Parc Tecnològic de Lleida - Ed. H1 2a planta</t>
  </si>
  <si>
    <t>25003 Lleida</t>
  </si>
  <si>
    <t>902 109 120</t>
  </si>
  <si>
    <t>973 261 811</t>
  </si>
  <si>
    <t>rdelarasilla@semic.es</t>
  </si>
  <si>
    <t>Raquel de la Rasilla</t>
  </si>
  <si>
    <t>OTROS GASTOS- otros</t>
  </si>
  <si>
    <t>ESPECIFICAR</t>
  </si>
  <si>
    <t>ESPECIFICAR SI ES EQUIPO NUEVO O NO</t>
  </si>
  <si>
    <t>Completar:</t>
  </si>
  <si>
    <t>SI/NO</t>
  </si>
  <si>
    <t>En caso de no, indicar porque se necesita para ese proyecto y no se pidio en el proyecto</t>
  </si>
  <si>
    <t>Es un gasto incluido en la memoria del proyecto?</t>
  </si>
  <si>
    <t>Si es un inventariable, tiene una vida util inferior a la establecida por el centro?</t>
  </si>
  <si>
    <t>En caso de si, enviar junto al pedido, el informe del proveedor fijando los años de vida de ese activo</t>
  </si>
  <si>
    <t>En caso de si, enviar junto al pedido, tres ofertas de diferentes proveedores y explicar porque se ha elegido la oferta de este proveedor</t>
  </si>
  <si>
    <t>JUSTIFICACION CIENTIFICA</t>
  </si>
  <si>
    <t>Emas Printing Solutions S.L.</t>
  </si>
  <si>
    <t>Jordi Hernando</t>
  </si>
  <si>
    <t>C\Anselm Clavé, 58</t>
  </si>
  <si>
    <t>08186 Lliça d'Amunt</t>
  </si>
  <si>
    <t>jordi.hernando@emas.es</t>
  </si>
  <si>
    <t>PRESSING</t>
  </si>
  <si>
    <t>Francesc Grau</t>
  </si>
  <si>
    <t>Muntaner, 157</t>
  </si>
  <si>
    <t>08036-Barcelona</t>
  </si>
  <si>
    <t>93 444 14 14</t>
  </si>
  <si>
    <t>93 444 14 15</t>
  </si>
  <si>
    <t>fgrau@pressing.es</t>
  </si>
  <si>
    <t>Jorge Alarcón</t>
  </si>
  <si>
    <t>C\Gandía, 14</t>
  </si>
  <si>
    <t>08224 - Terrassa</t>
  </si>
  <si>
    <t>jorge.alarcon@ecosol.com.es</t>
  </si>
  <si>
    <t>FUNGIBLE- gases</t>
  </si>
  <si>
    <t>C/ Santa Leonor 63 – 2º H</t>
  </si>
  <si>
    <t>28037 Madrid</t>
  </si>
  <si>
    <t>SELECCIONAR</t>
  </si>
  <si>
    <t>&lt;--- Nombre del equipo</t>
  </si>
  <si>
    <t>Telf. 93 737 2618</t>
  </si>
  <si>
    <t>Ana de la Osa</t>
  </si>
  <si>
    <t>Surface Preparation Laboratory</t>
  </si>
  <si>
    <t>René Koper</t>
  </si>
  <si>
    <t>Penningweg 69 F</t>
  </si>
  <si>
    <t>1507 DE Zaandam</t>
  </si>
  <si>
    <t>00 31 75 6120501</t>
  </si>
  <si>
    <t>00 31 75 6120491</t>
  </si>
  <si>
    <t>koper@spl.eu</t>
  </si>
  <si>
    <t>ICN2 - IT</t>
  </si>
  <si>
    <t>ICN2 - SG</t>
  </si>
  <si>
    <t>NOTARIA AGUSTIN CASADO</t>
  </si>
  <si>
    <t>Srta Ana</t>
  </si>
  <si>
    <t>Avda. Diagonal, 538</t>
  </si>
  <si>
    <t>08006 Barcelona</t>
  </si>
  <si>
    <t>notaria@notariaagustincasado.com</t>
  </si>
  <si>
    <t xml:space="preserve">60 días f.f. </t>
  </si>
  <si>
    <t xml:space="preserve">30 días f.f. </t>
  </si>
  <si>
    <t>CULTEK, SLU</t>
  </si>
  <si>
    <t>Maria Lucas - mlucas@cultek.com</t>
  </si>
  <si>
    <t>Camí del Mig, 125 , 2ª pl, porta 35</t>
  </si>
  <si>
    <t>08302 Mataró</t>
  </si>
  <si>
    <t xml:space="preserve">93 861 16 60 </t>
  </si>
  <si>
    <t>93 860 03 53</t>
  </si>
  <si>
    <t>cultekbarna@cultek.com</t>
  </si>
  <si>
    <t>Institut Català de Nanociència i Nanotecnologia</t>
  </si>
  <si>
    <t>ICN2_STRATEGIC</t>
  </si>
  <si>
    <t>GALCOR</t>
  </si>
  <si>
    <t>Xavier Monterde</t>
  </si>
  <si>
    <t>Avda. Maresme, 74-74</t>
  </si>
  <si>
    <t>93 460 76 77</t>
  </si>
  <si>
    <t>93 383 00 25</t>
  </si>
  <si>
    <t>xavier@galcor.es</t>
  </si>
  <si>
    <t>Marcaprint Innova S.L.</t>
  </si>
  <si>
    <t>Plz. Cardona Vives, 8 Bajo - A0</t>
  </si>
  <si>
    <t>12001 Castellón</t>
  </si>
  <si>
    <t>96 419 99 61</t>
  </si>
  <si>
    <t>administracion@marcaprint.com</t>
  </si>
  <si>
    <t>Por favor ponerse en contacto con Lluis Bellafont (lluis.bellafont@icn.cat) antes de hacer el pedido.</t>
  </si>
  <si>
    <t>mi2@monocomp-instrumentacion.com</t>
  </si>
  <si>
    <t>ACEFE, S.A.</t>
  </si>
  <si>
    <t xml:space="preserve">C/ Isaac Peral, 5 - "Pol. Ind. Camí Ral" </t>
  </si>
  <si>
    <t>08850 Gavà</t>
  </si>
  <si>
    <t>93 636 20 02</t>
  </si>
  <si>
    <t>93 664 08 65</t>
  </si>
  <si>
    <t>comercial3@acefesa.com</t>
  </si>
  <si>
    <t>SCC - Specialist Computer Centres, S.L.</t>
  </si>
  <si>
    <t>Stefano Dazi</t>
  </si>
  <si>
    <t>Plaça Xavier Cugat 2</t>
  </si>
  <si>
    <t>08190 - Sant Cugat</t>
  </si>
  <si>
    <t>Stefano.Dazi@es.scc.com</t>
  </si>
  <si>
    <t>93 366 08 00</t>
  </si>
  <si>
    <t>93 584 80 01</t>
  </si>
  <si>
    <t xml:space="preserve">AZBIL TELSTAR TECHNOLOGIES, S.L.U. </t>
  </si>
  <si>
    <t>Avda. Font i Sagué 55</t>
  </si>
  <si>
    <t xml:space="preserve">08227 Terrassa </t>
  </si>
  <si>
    <t>935 442 320</t>
  </si>
  <si>
    <t>935 442 911</t>
  </si>
  <si>
    <t>instrumat@telstar.eu</t>
  </si>
  <si>
    <t>Nuria Casas</t>
  </si>
  <si>
    <t>SPECS Surface Nano Analysis GmbH</t>
  </si>
  <si>
    <t>Joerg Oschmann</t>
  </si>
  <si>
    <t>Volastrasse 5</t>
  </si>
  <si>
    <t>D13355 Berlin</t>
  </si>
  <si>
    <t>49-30-467-824-9444</t>
  </si>
  <si>
    <t>49-30-464-208 3</t>
  </si>
  <si>
    <t>Support@specs.com</t>
  </si>
  <si>
    <t>Campus UAB - Edifici ICN2</t>
  </si>
  <si>
    <t>Avda Valdelaparra, 27 - Edif. Alcor- Bajo 3</t>
  </si>
  <si>
    <t>TECNOLOGÍA DE VACIO S.L.U. - TECNOVAC</t>
  </si>
  <si>
    <t>28108 Alcobendas (Madrid)</t>
  </si>
  <si>
    <t>Linealab</t>
  </si>
  <si>
    <t>Ferran Santacana</t>
  </si>
  <si>
    <t>C/ de la Mora, 47</t>
  </si>
  <si>
    <t>93 320 7603</t>
  </si>
  <si>
    <t>ferran.santacana@linealab.es</t>
  </si>
  <si>
    <t>SCHARLAB, S.L.</t>
  </si>
  <si>
    <t>Marta Silva</t>
  </si>
  <si>
    <t>Gato Perez, 33 Pi Mas d'en Cisa</t>
  </si>
  <si>
    <t>08181 Sentmenat (Barcelona)</t>
  </si>
  <si>
    <t>93 745 64 00</t>
  </si>
  <si>
    <t>900 50 29 35</t>
  </si>
  <si>
    <t>pedidos@scharlab.com; bcn10@scharlab.com</t>
  </si>
  <si>
    <t>ANAME</t>
  </si>
  <si>
    <t>Pérez Galdós, 2</t>
  </si>
  <si>
    <t>28693 Quijorna</t>
  </si>
  <si>
    <t>pedidos@aname.es</t>
  </si>
  <si>
    <t>pedidos.fisher@thermofisher.com</t>
  </si>
  <si>
    <t>JN_COEFNANO</t>
  </si>
  <si>
    <t>VP_FutureNanoNeeds</t>
  </si>
  <si>
    <t>SR_GRAPHENE</t>
  </si>
  <si>
    <t>VP_GUIDEnano</t>
  </si>
  <si>
    <t>DM_PN-MOFs@bio</t>
  </si>
  <si>
    <t>VP_PN-TUNANOCRYSTAL</t>
  </si>
  <si>
    <t>CS_PN-TAPHOR</t>
  </si>
  <si>
    <t>SR_PN-MQT-GRAPHTI</t>
  </si>
  <si>
    <t>SR_SAMSUNG</t>
  </si>
  <si>
    <t>AMU_BdP_CM</t>
  </si>
  <si>
    <t>DM_ERC--InanoMOF</t>
  </si>
  <si>
    <t>JN_PN-THERANANO</t>
  </si>
  <si>
    <t>CS_QUANTIHEAT</t>
  </si>
  <si>
    <t>AM_RETOS-JUSMER</t>
  </si>
  <si>
    <t>ICN2_SEVERO-OCHOA</t>
  </si>
  <si>
    <t>AM_SMS</t>
  </si>
  <si>
    <t>DR_ART-LENS</t>
  </si>
  <si>
    <t>CS_MC-HeatProNano_MW</t>
  </si>
  <si>
    <t>SR_ICREA-WORKSHOP_2014</t>
  </si>
  <si>
    <t>AM_SGR_2014-2016</t>
  </si>
  <si>
    <t>AMU_SGR_2014-2016</t>
  </si>
  <si>
    <t>CS_SGR_2014-2016</t>
  </si>
  <si>
    <t>DM_SGR_2014-2016</t>
  </si>
  <si>
    <t>SV_SGR_2014-2016</t>
  </si>
  <si>
    <t>SV_MC-STIFnano_FB</t>
  </si>
  <si>
    <t>DM_CALLIZO</t>
  </si>
  <si>
    <t>AM_CARINSA</t>
  </si>
  <si>
    <t>ICN2_CM3</t>
  </si>
  <si>
    <t>GC_COMMON EQUIPMENT</t>
  </si>
  <si>
    <t>ML_COST-ACTION</t>
  </si>
  <si>
    <t>BB_MICROSCOPY</t>
  </si>
  <si>
    <t>DM_EMPRESAS</t>
  </si>
  <si>
    <t>DR_EMPRESAS</t>
  </si>
  <si>
    <t>VP_EMPRESAS</t>
  </si>
  <si>
    <t>GCA_ERC-FLEXOELECTRICITY</t>
  </si>
  <si>
    <t>SV_ERC-SPINBOUND</t>
  </si>
  <si>
    <t>DR_HENKEL</t>
  </si>
  <si>
    <t>NK_HENKEL</t>
  </si>
  <si>
    <t>ICN2 - Dirección</t>
  </si>
  <si>
    <t>ICN2 - RRHH</t>
  </si>
  <si>
    <t>ICN2 - PROJECTS</t>
  </si>
  <si>
    <t>ICN2 - MARKETING Y COMUNICACIÓN</t>
  </si>
  <si>
    <t>ICN2_TEC_LAB</t>
  </si>
  <si>
    <t>ICN2_FINANZAS</t>
  </si>
  <si>
    <t>AMU_ICN2</t>
  </si>
  <si>
    <t>AM_ICN2</t>
  </si>
  <si>
    <t>CS_ICN2</t>
  </si>
  <si>
    <t>DM_ICN2</t>
  </si>
  <si>
    <t>DR_ICN2</t>
  </si>
  <si>
    <t>JN_ICN2</t>
  </si>
  <si>
    <t>LL_ICN2</t>
  </si>
  <si>
    <t>ML_ICN2</t>
  </si>
  <si>
    <t>PG_ICN2</t>
  </si>
  <si>
    <t>SV_ICN2</t>
  </si>
  <si>
    <t>SR_ICN2</t>
  </si>
  <si>
    <t>VP_ICN2</t>
  </si>
  <si>
    <t>DM_INNPACTO-DESPRO</t>
  </si>
  <si>
    <t>GC_INSTRUMENTATION</t>
  </si>
  <si>
    <t>VP_LA-MARATO-TV3_2012</t>
  </si>
  <si>
    <t>DM_LUCTA</t>
  </si>
  <si>
    <t>CS_MERGING</t>
  </si>
  <si>
    <t>AM_NADINE</t>
  </si>
  <si>
    <t>JS_NANOMATERIALS GROWTH</t>
  </si>
  <si>
    <t>CS_NANO-RF</t>
  </si>
  <si>
    <t>CS_NANOTHERM-EU</t>
  </si>
  <si>
    <t>CS_CONSOLIDER-nanoTHERM</t>
  </si>
  <si>
    <t>ICN_SEMINARIOS</t>
  </si>
  <si>
    <t>AM_PEPTIDE-NANOSENSORS</t>
  </si>
  <si>
    <t>CS_PLAST4FUTURE</t>
  </si>
  <si>
    <t>VP_QNANO</t>
  </si>
  <si>
    <t>BB_RADDEL</t>
  </si>
  <si>
    <t>VP_RyC_NG</t>
  </si>
  <si>
    <t>ICN2_BO</t>
  </si>
  <si>
    <t>ICN2_TT</t>
  </si>
  <si>
    <t>Campus UAB - Edifici ICN2 - planta baixa (recepció)</t>
  </si>
  <si>
    <t>AMU_PN-SUPERHIBRID</t>
  </si>
  <si>
    <t>GCA_PN-OSTRES</t>
  </si>
  <si>
    <t>SV_PN-S2DDS</t>
  </si>
  <si>
    <t>AM_EXPLORA</t>
  </si>
  <si>
    <t>DM_Esbelt</t>
  </si>
  <si>
    <t>00071300</t>
  </si>
  <si>
    <t>00011300</t>
  </si>
  <si>
    <t>00021300</t>
  </si>
  <si>
    <t>00041300</t>
  </si>
  <si>
    <t>00051300</t>
  </si>
  <si>
    <t>00031300</t>
  </si>
  <si>
    <t>00011100</t>
  </si>
  <si>
    <t>00031100</t>
  </si>
  <si>
    <t>00021100</t>
  </si>
  <si>
    <t>00130000</t>
  </si>
  <si>
    <t>00010900</t>
  </si>
  <si>
    <t>00011200</t>
  </si>
  <si>
    <t>00071200</t>
  </si>
  <si>
    <t>00041200</t>
  </si>
  <si>
    <t>00021200</t>
  </si>
  <si>
    <t>00031200</t>
  </si>
  <si>
    <t>00051200</t>
  </si>
  <si>
    <t>00061200</t>
  </si>
  <si>
    <t>00081200</t>
  </si>
  <si>
    <t>00091200</t>
  </si>
  <si>
    <t>00020300</t>
  </si>
  <si>
    <t>00030300</t>
  </si>
  <si>
    <t>00050300</t>
  </si>
  <si>
    <t>00080300</t>
  </si>
  <si>
    <t>00140000</t>
  </si>
  <si>
    <t>00110000</t>
  </si>
  <si>
    <t>00013900</t>
  </si>
  <si>
    <t>00043900</t>
  </si>
  <si>
    <t>00160000</t>
  </si>
  <si>
    <t>00020000</t>
  </si>
  <si>
    <t>00040000</t>
  </si>
  <si>
    <t>00010000</t>
  </si>
  <si>
    <t>00100000</t>
  </si>
  <si>
    <t>00050000</t>
  </si>
  <si>
    <t>00060000</t>
  </si>
  <si>
    <t>00180000</t>
  </si>
  <si>
    <t>00190000</t>
  </si>
  <si>
    <t>00030000</t>
  </si>
  <si>
    <t>00010100</t>
  </si>
  <si>
    <t>00080000</t>
  </si>
  <si>
    <t>00090000</t>
  </si>
  <si>
    <t>00011000</t>
  </si>
  <si>
    <t>00021000</t>
  </si>
  <si>
    <t>00150000</t>
  </si>
  <si>
    <t>00014800</t>
  </si>
  <si>
    <t>00200000</t>
  </si>
  <si>
    <t>00120000</t>
  </si>
  <si>
    <t>00031600</t>
  </si>
  <si>
    <t>00051600</t>
  </si>
  <si>
    <t>00021600</t>
  </si>
  <si>
    <t>00011600</t>
  </si>
  <si>
    <t>00021500</t>
  </si>
  <si>
    <t>00031500</t>
  </si>
  <si>
    <t>00051500</t>
  </si>
  <si>
    <t>00041500</t>
  </si>
  <si>
    <t>00080800</t>
  </si>
  <si>
    <t>00070800</t>
  </si>
  <si>
    <t>00040800</t>
  </si>
  <si>
    <t>00060800</t>
  </si>
  <si>
    <t>00010800</t>
  </si>
  <si>
    <t>Fundació Institut Català de Nanociència i Nanotecnologia</t>
  </si>
  <si>
    <t>Alicia Garcia</t>
  </si>
  <si>
    <t>GARCIA13@carburos.com</t>
  </si>
  <si>
    <t>ICN2</t>
  </si>
  <si>
    <t>00310000</t>
  </si>
  <si>
    <t>DPT_HEALTH &amp; SAFETY</t>
  </si>
  <si>
    <t>00070000</t>
  </si>
  <si>
    <t>servicioclientes@sial.com</t>
  </si>
  <si>
    <t>DPT_GENERAL</t>
  </si>
  <si>
    <t>00170000</t>
  </si>
  <si>
    <t>Joan Peiró i Belis, 2</t>
  </si>
  <si>
    <t>08339 Vilassar de Dalt</t>
  </si>
  <si>
    <t>JA_ICN2</t>
  </si>
  <si>
    <t>C/ De la Tecnologia 5-17 -A7 Llinars Park</t>
  </si>
  <si>
    <t>08450 Llinars del Vallès</t>
  </si>
  <si>
    <t>ICN2 Inversiones</t>
  </si>
  <si>
    <t>00420000</t>
  </si>
  <si>
    <t>GC_NANOFBRICATION</t>
  </si>
  <si>
    <t>TIPO PROYECTO</t>
  </si>
  <si>
    <t xml:space="preserve">Empresa </t>
  </si>
  <si>
    <t xml:space="preserve">Europeo </t>
  </si>
  <si>
    <t>Nacional</t>
  </si>
  <si>
    <t>ICN2 Inv. Prestec2 BBVA</t>
  </si>
  <si>
    <t>00430000</t>
  </si>
  <si>
    <t>AGAUR</t>
  </si>
  <si>
    <t>EMP_LACER_DM</t>
  </si>
  <si>
    <t>99990400</t>
  </si>
  <si>
    <t>DR_EMP_FUTURECHROMES</t>
  </si>
  <si>
    <t>SV_2015 BP JC</t>
  </si>
  <si>
    <t>00101500</t>
  </si>
  <si>
    <t>JA_2014 E-ATOM JA</t>
  </si>
  <si>
    <t>00020400</t>
  </si>
  <si>
    <t>JA_2014 E-TNT JA</t>
  </si>
  <si>
    <t>00030400</t>
  </si>
  <si>
    <t>AM_2014 PN</t>
  </si>
  <si>
    <t>00181300</t>
  </si>
  <si>
    <t>CS_BPB DG 2014</t>
  </si>
  <si>
    <t>00151200</t>
  </si>
  <si>
    <t>DM_BPB VG 2014</t>
  </si>
  <si>
    <t>00090300</t>
  </si>
  <si>
    <t>00010500</t>
  </si>
  <si>
    <t>00020500</t>
  </si>
  <si>
    <t>NK_FLEXIBLE_PRINTING</t>
  </si>
  <si>
    <t>JA_2015_CAIXA_SO_SM_JA</t>
  </si>
  <si>
    <t>00010400</t>
  </si>
  <si>
    <t>JS_DAFNEOX</t>
  </si>
  <si>
    <t>00014500</t>
  </si>
  <si>
    <t>00014000</t>
  </si>
  <si>
    <t>PO_ICN2</t>
  </si>
  <si>
    <t>DM_ProDIA 2015</t>
  </si>
  <si>
    <t>00140300</t>
  </si>
  <si>
    <t>LL_PROMAX</t>
  </si>
  <si>
    <t>00020800</t>
  </si>
  <si>
    <t>El total pedido (sin iva) es superior a 18.000€?</t>
  </si>
  <si>
    <t>ICN2_P-SPHERE 2014</t>
  </si>
  <si>
    <t>00020100</t>
  </si>
  <si>
    <t>GCA_PREDOCSO LR 2015</t>
  </si>
  <si>
    <t>00073900</t>
  </si>
  <si>
    <t>DR_PREDOCSO SS 2015</t>
  </si>
  <si>
    <t>00024000</t>
  </si>
  <si>
    <t>VP_PANDORA 2015</t>
  </si>
  <si>
    <t>00130800</t>
  </si>
  <si>
    <t>CS_RYC DN 2014</t>
  </si>
  <si>
    <t>00161200</t>
  </si>
  <si>
    <t>CARBUROS METÁLICOS (Helio Líquido)</t>
  </si>
  <si>
    <t>Expediciones.ast@carburos.com</t>
  </si>
  <si>
    <t>902 104 222</t>
  </si>
  <si>
    <t>Lidia Espinosa</t>
  </si>
  <si>
    <t>902 108 914</t>
  </si>
  <si>
    <t>AA Nanokits 2015</t>
  </si>
  <si>
    <t>00040100</t>
  </si>
  <si>
    <t>00060100</t>
  </si>
  <si>
    <t>SR_CORE 1_2015</t>
  </si>
  <si>
    <t>00141600</t>
  </si>
  <si>
    <t>SV_CORE 1_2015</t>
  </si>
  <si>
    <t>00151500</t>
  </si>
  <si>
    <t>00070500</t>
  </si>
  <si>
    <t>VP_CIG_MINE_NG</t>
  </si>
  <si>
    <t>00050800</t>
  </si>
  <si>
    <t>CARBUROS METÁLICOS (Gases Técnicos) Nº cliente: 709857</t>
  </si>
  <si>
    <t>VP_HISENTS</t>
  </si>
  <si>
    <t>00150800</t>
  </si>
  <si>
    <t>SV_EUROPA EXC MC 2015</t>
  </si>
  <si>
    <t>00141500</t>
  </si>
  <si>
    <t>JA_EMPRESAS</t>
  </si>
  <si>
    <t>JAG_2015_CAIXA_SO_AB_JG</t>
  </si>
  <si>
    <t>JAG_2015_CAIXA_SO_DV_JG</t>
  </si>
  <si>
    <t>JAG_CORE 1_2015</t>
  </si>
  <si>
    <t>JAG_ICN2</t>
  </si>
  <si>
    <t>DR_D.INDUSTRIAL_A.AYALA</t>
  </si>
  <si>
    <t>DR_D.INDUSTRIAL_H.TORRES</t>
  </si>
  <si>
    <t>00044000</t>
  </si>
  <si>
    <t>Marta Gonzalez (marta.gonzalez@icn2.cat)</t>
  </si>
  <si>
    <t>Anna Puig (anna.puig@icn2.cat)</t>
  </si>
  <si>
    <t>Raquel Ríos (raquel.rios@icn2.cat)</t>
  </si>
  <si>
    <t>Mireia Rivera (mireia.rivera@icn2.cat)</t>
  </si>
  <si>
    <t>Xavier Ros (xavier.ros@icn2.cat)</t>
  </si>
  <si>
    <t>DR_TERACAT 2015</t>
  </si>
  <si>
    <t>00054000</t>
  </si>
  <si>
    <t>GC_NFFA 2014</t>
  </si>
  <si>
    <t>00050900</t>
  </si>
  <si>
    <t>Inma Caño (inma.cano@icn2.cat)</t>
  </si>
  <si>
    <t>Sandra Domene (sandra.domene@icn2.cat)</t>
  </si>
  <si>
    <t>Judit (judit.vela@icn2.cat)</t>
  </si>
  <si>
    <t>JF_ICN2</t>
  </si>
  <si>
    <t>JF_SIMUOVE ME 2015</t>
  </si>
  <si>
    <t>00024600</t>
  </si>
  <si>
    <t>JF_NFFA 2014</t>
  </si>
  <si>
    <t>00014600</t>
  </si>
  <si>
    <t>JS_NFFA 2014</t>
  </si>
  <si>
    <t>00024500</t>
  </si>
  <si>
    <t>PO_PN MP 2015</t>
  </si>
  <si>
    <t>00074300</t>
  </si>
  <si>
    <t>PO_NFFA 2014</t>
  </si>
  <si>
    <t>00084300</t>
  </si>
  <si>
    <t>SR_PN 2015</t>
  </si>
  <si>
    <t>00101600</t>
  </si>
  <si>
    <t>Mireia Martí (mireia.marti@icn2.cat)</t>
  </si>
  <si>
    <t>A/At. Departamento de Finanzas</t>
  </si>
  <si>
    <t>CS_PHENTOM 2015</t>
  </si>
  <si>
    <t>00211200</t>
  </si>
  <si>
    <t>PG_RETOS 2015</t>
  </si>
  <si>
    <t>00044200</t>
  </si>
  <si>
    <t>VP_PN DANAE 2015</t>
  </si>
  <si>
    <t>00160800</t>
  </si>
  <si>
    <t>Emma Gomez (emma.gomez@icn2.cat)</t>
  </si>
  <si>
    <t>DM_RETOS 2015</t>
  </si>
  <si>
    <t>00170300</t>
  </si>
  <si>
    <t>00024700</t>
  </si>
  <si>
    <t>ICN2_FederCat</t>
  </si>
  <si>
    <t>CS_NEREID_2015</t>
  </si>
  <si>
    <t>00191200</t>
  </si>
  <si>
    <t>AM_INTCATCH 2015</t>
  </si>
  <si>
    <t>00171300</t>
  </si>
  <si>
    <t>CS_COPPOLA_DG</t>
  </si>
  <si>
    <t>00201200</t>
  </si>
  <si>
    <t>ICN2 - HEALTH &amp; SAFETY</t>
  </si>
  <si>
    <t>DM_NANOFOTOSENS 2016</t>
  </si>
  <si>
    <t>grupsoler@grupsoler.com</t>
  </si>
  <si>
    <t>Onze de setembre, 16 A - Pol. Ind. Plans de la Sala</t>
  </si>
  <si>
    <t>SOLER GLOBAL SERVICE S.L.</t>
  </si>
  <si>
    <t>00070100</t>
  </si>
  <si>
    <t>91 657 95 44</t>
  </si>
  <si>
    <t>COMUNICACIONES ANJORVE S.L.</t>
  </si>
  <si>
    <t>CS_PHENOMEN 2015</t>
  </si>
  <si>
    <t>00221200</t>
  </si>
  <si>
    <t>FERRETERIA MARANGES, SA</t>
  </si>
  <si>
    <t>Francisco Cuenca</t>
  </si>
  <si>
    <t>CTRA. BARCELONA, 79-83</t>
  </si>
  <si>
    <t>08290 CERDANYOLA DEL VALLES</t>
  </si>
  <si>
    <t>fcuenca@maranges.com</t>
  </si>
  <si>
    <t>CUTTING TOOLS S.L.</t>
  </si>
  <si>
    <t xml:space="preserve">Fernando Gomez </t>
  </si>
  <si>
    <t>PORTUETXE,16 - POL. IGARA</t>
  </si>
  <si>
    <t>20018 DONOSTIA-S.SEBASTIAN(Gipuzkoa)</t>
  </si>
  <si>
    <t>fgomez@cutools.com</t>
  </si>
  <si>
    <t>Estructura (PRESTEC2 BBVA)</t>
  </si>
  <si>
    <t>DM_LIPOTEC</t>
  </si>
  <si>
    <t>PO_P-SPHERE 2016</t>
  </si>
  <si>
    <t>00094300</t>
  </si>
  <si>
    <t>PO_EINFRA MAX PO 2015</t>
  </si>
  <si>
    <t>00024300</t>
  </si>
  <si>
    <t>COMPUTER BAGES S.L.</t>
  </si>
  <si>
    <t>Muralla de St. Francesc 35 1-5</t>
  </si>
  <si>
    <t>08241 Manresa</t>
  </si>
  <si>
    <t>93 872 85 85</t>
  </si>
  <si>
    <t>info@computerbages.com</t>
  </si>
  <si>
    <t>PG_EMPRESAS</t>
  </si>
  <si>
    <t>BS_2015 ERA-NET PAIRED</t>
  </si>
  <si>
    <t>00191000</t>
  </si>
  <si>
    <t>JAG_BRAINCOM 2016</t>
  </si>
  <si>
    <t>CS_BIST_GA_2016</t>
  </si>
  <si>
    <t>SV_2015 RYC FB</t>
  </si>
  <si>
    <t>00221500</t>
  </si>
  <si>
    <t>GCA_2015 JI_ND</t>
  </si>
  <si>
    <t>00083900</t>
  </si>
  <si>
    <t>CS_NANOARCHITECTONICS_2016</t>
  </si>
  <si>
    <t>00231200</t>
  </si>
  <si>
    <t>AM_NACANCELL 2016</t>
  </si>
  <si>
    <t>00291300</t>
  </si>
  <si>
    <t xml:space="preserve">CS_PILOTS FLEXPOL </t>
  </si>
  <si>
    <t>00013100</t>
  </si>
  <si>
    <t>AMU PN 2016</t>
  </si>
  <si>
    <t>00101100</t>
  </si>
  <si>
    <t>GCA PN 2016</t>
  </si>
  <si>
    <t>00093900</t>
  </si>
  <si>
    <t>SV PN 2016</t>
  </si>
  <si>
    <t>00161500</t>
  </si>
  <si>
    <t>LL_RETOS_2016</t>
  </si>
  <si>
    <t>00074700</t>
  </si>
  <si>
    <t>LL_PN_2016</t>
  </si>
  <si>
    <t>00044700</t>
  </si>
  <si>
    <t>PG_NATO</t>
  </si>
  <si>
    <t>00111000</t>
  </si>
  <si>
    <t>ML_PN_2016</t>
  </si>
  <si>
    <t>00044800</t>
  </si>
  <si>
    <t>competitive.funding@icn2.cat</t>
  </si>
  <si>
    <t>JN_PN_2016 MAGOAPP</t>
  </si>
  <si>
    <t>REFERENCIA INTERNA</t>
  </si>
  <si>
    <t>DR_RETOS_MICROREP_2016</t>
  </si>
  <si>
    <t>DR_RETOS_NANOSVIM_2016</t>
  </si>
  <si>
    <t>00084000</t>
  </si>
  <si>
    <t>00094000</t>
  </si>
  <si>
    <t>FUNDACIO ALUMNI I AMICS DE LA UAB</t>
  </si>
  <si>
    <t>Àngel Montero</t>
  </si>
  <si>
    <t>Campus UAB - Torre Vila Puig</t>
  </si>
  <si>
    <t>08193 Cerdanyola del Vallès</t>
  </si>
  <si>
    <t>JR_GINJOL HH-LAB</t>
  </si>
  <si>
    <t>JR_GINJOL PSM-MOFs</t>
  </si>
  <si>
    <t>00160100</t>
  </si>
  <si>
    <t>00180100</t>
  </si>
  <si>
    <t>HOTEL CAMPUS (Barberá Molí SL)</t>
  </si>
  <si>
    <t>08193, Belltarrra (Barcelona)</t>
  </si>
  <si>
    <t>93 580 83 53</t>
  </si>
  <si>
    <t>reservas@hotelcampusuab.com</t>
  </si>
  <si>
    <t>10DENCEHISPAHARD, SL (CDMON)</t>
  </si>
  <si>
    <t>C/Girona 81-83 local 6</t>
  </si>
  <si>
    <t>08380 - Malgrat de Mar</t>
  </si>
  <si>
    <t>902 36 41 38</t>
  </si>
  <si>
    <t>info@cdmon.com</t>
  </si>
  <si>
    <t>PHOTONEXPORT</t>
  </si>
  <si>
    <t>Ernesto Barrera</t>
  </si>
  <si>
    <t>Gran Via de les Corts Catalanes 646 4º 4ª</t>
  </si>
  <si>
    <t>34 608 05 80 31</t>
  </si>
  <si>
    <t>ebarrera@photonexport.com</t>
  </si>
  <si>
    <t>ML_JI_AP2015</t>
  </si>
  <si>
    <t>00034800</t>
  </si>
  <si>
    <t>LL_RAIS</t>
  </si>
  <si>
    <t>00104700</t>
  </si>
  <si>
    <t>JR_VALUNI FLEX 2016</t>
  </si>
  <si>
    <t>00210100</t>
  </si>
  <si>
    <t>GCA_FLEXOBONEGRAFT_NB</t>
  </si>
  <si>
    <t>00123900</t>
  </si>
  <si>
    <t>SV_2015_IJDC_AF</t>
  </si>
  <si>
    <t>00171500</t>
  </si>
  <si>
    <t>JAG_2015_IJDC_EC</t>
  </si>
  <si>
    <t>00120500</t>
  </si>
  <si>
    <t>AA_Nano2all 2015</t>
  </si>
  <si>
    <t>AA_10ALaMenos9 2016</t>
  </si>
  <si>
    <t>00120100</t>
  </si>
  <si>
    <t>00080500</t>
  </si>
  <si>
    <t>CS_EMPRESAS</t>
  </si>
  <si>
    <t>AMU_Nirgraph-BIST 2016</t>
  </si>
  <si>
    <t>00171100</t>
  </si>
  <si>
    <t xml:space="preserve">Autonómico (BIST Ignite) </t>
  </si>
  <si>
    <t>JAG_Theia-BIST 2016</t>
  </si>
  <si>
    <t>00150500</t>
  </si>
  <si>
    <t>Autonómico (BIST Ignite)</t>
  </si>
  <si>
    <t>JA_InWoc-BIST 2016</t>
  </si>
  <si>
    <t>00140400</t>
  </si>
  <si>
    <t>AM_EMPRESAS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</si>
</sst>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-* #,##0.00\ &quot;€&quot;_-;\-* #,##0.00\ &quot;€&quot;_-;_-* &quot;-&quot;??\ &quot;€&quot;_-;_-@_-"/>
    <numFmt numFmtId="172" formatCode="#,##0\ _P_t_s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Tahoma"/>
      <family val="2"/>
    </font>
    <font>
      <b/>
      <sz val="16"/>
      <name val="Arial"/>
      <family val="2"/>
    </font>
    <font>
      <sz val="12"/>
      <name val="Times New Roman"/>
      <family val="1"/>
    </font>
    <font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color indexed="8"/>
      <name val="Verdana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i/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color indexed="9"/>
      <name val="Arial"/>
      <family val="2"/>
    </font>
    <font>
      <sz val="14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646464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170" fontId="1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26" fillId="0" borderId="0"/>
  </cellStyleXfs>
  <cellXfs count="158">
    <xf numFmtId="0" fontId="0" fillId="0" borderId="0" xfId="0"/>
    <xf numFmtId="0" fontId="0" fillId="0" borderId="0" xfId="0" applyBorder="1"/>
    <xf numFmtId="0" fontId="1" fillId="0" borderId="0" xfId="0" applyFont="1"/>
    <xf numFmtId="0" fontId="5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0" fillId="0" borderId="0" xfId="0" applyFill="1" applyBorder="1"/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49" fontId="5" fillId="2" borderId="0" xfId="0" applyNumberFormat="1" applyFont="1" applyFill="1" applyAlignment="1" applyProtection="1">
      <alignment horizontal="center"/>
    </xf>
    <xf numFmtId="172" fontId="5" fillId="2" borderId="0" xfId="0" applyNumberFormat="1" applyFont="1" applyFill="1" applyAlignment="1" applyProtection="1">
      <alignment horizontal="center"/>
    </xf>
    <xf numFmtId="0" fontId="1" fillId="2" borderId="0" xfId="0" applyFont="1" applyFill="1" applyProtection="1"/>
    <xf numFmtId="0" fontId="6" fillId="2" borderId="0" xfId="0" applyFont="1" applyFill="1" applyAlignment="1" applyProtection="1">
      <alignment horizontal="right"/>
    </xf>
    <xf numFmtId="0" fontId="9" fillId="2" borderId="0" xfId="0" applyFont="1" applyFill="1" applyProtection="1"/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Protection="1"/>
    <xf numFmtId="0" fontId="7" fillId="2" borderId="0" xfId="0" applyFont="1" applyFill="1" applyAlignment="1" applyProtection="1">
      <alignment horizontal="right"/>
    </xf>
    <xf numFmtId="0" fontId="2" fillId="2" borderId="0" xfId="0" applyFont="1" applyFill="1" applyBorder="1" applyAlignment="1" applyProtection="1">
      <alignment horizontal="right"/>
    </xf>
    <xf numFmtId="172" fontId="8" fillId="2" borderId="0" xfId="0" applyNumberFormat="1" applyFont="1" applyFill="1" applyAlignment="1" applyProtection="1">
      <alignment horizontal="right"/>
    </xf>
    <xf numFmtId="0" fontId="0" fillId="2" borderId="0" xfId="0" applyFill="1" applyBorder="1" applyProtection="1"/>
    <xf numFmtId="0" fontId="0" fillId="0" borderId="0" xfId="0" applyAlignment="1" applyProtection="1">
      <alignment horizontal="right"/>
    </xf>
    <xf numFmtId="0" fontId="3" fillId="2" borderId="0" xfId="0" applyFont="1" applyFill="1" applyBorder="1" applyProtection="1"/>
    <xf numFmtId="0" fontId="2" fillId="2" borderId="1" xfId="0" applyFont="1" applyFill="1" applyBorder="1" applyProtection="1"/>
    <xf numFmtId="0" fontId="2" fillId="2" borderId="2" xfId="0" applyFont="1" applyFill="1" applyBorder="1" applyProtection="1"/>
    <xf numFmtId="0" fontId="0" fillId="2" borderId="2" xfId="0" applyFill="1" applyBorder="1" applyProtection="1"/>
    <xf numFmtId="0" fontId="11" fillId="2" borderId="3" xfId="0" applyFont="1" applyFill="1" applyBorder="1" applyAlignment="1" applyProtection="1">
      <alignment horizontal="right"/>
    </xf>
    <xf numFmtId="0" fontId="0" fillId="2" borderId="4" xfId="0" applyFill="1" applyBorder="1" applyProtection="1"/>
    <xf numFmtId="0" fontId="11" fillId="2" borderId="5" xfId="0" applyFont="1" applyFill="1" applyBorder="1" applyAlignment="1" applyProtection="1">
      <alignment horizontal="right"/>
    </xf>
    <xf numFmtId="0" fontId="0" fillId="2" borderId="6" xfId="0" applyFill="1" applyBorder="1" applyProtection="1"/>
    <xf numFmtId="0" fontId="0" fillId="2" borderId="7" xfId="0" applyFill="1" applyBorder="1" applyProtection="1"/>
    <xf numFmtId="0" fontId="11" fillId="2" borderId="8" xfId="0" applyFont="1" applyFill="1" applyBorder="1" applyAlignment="1" applyProtection="1">
      <alignment horizontal="right"/>
    </xf>
    <xf numFmtId="4" fontId="0" fillId="3" borderId="9" xfId="0" applyNumberFormat="1" applyFill="1" applyBorder="1" applyProtection="1">
      <protection locked="0"/>
    </xf>
    <xf numFmtId="0" fontId="0" fillId="3" borderId="0" xfId="0" applyFill="1"/>
    <xf numFmtId="0" fontId="15" fillId="3" borderId="0" xfId="3" applyFill="1" applyAlignment="1" applyProtection="1"/>
    <xf numFmtId="0" fontId="16" fillId="3" borderId="0" xfId="0" applyFont="1" applyFill="1"/>
    <xf numFmtId="0" fontId="17" fillId="3" borderId="0" xfId="0" applyFont="1" applyFill="1"/>
    <xf numFmtId="0" fontId="20" fillId="2" borderId="0" xfId="0" applyFont="1" applyFill="1" applyAlignment="1" applyProtection="1">
      <alignment horizontal="right"/>
    </xf>
    <xf numFmtId="0" fontId="18" fillId="2" borderId="0" xfId="0" applyFont="1" applyFill="1" applyProtection="1"/>
    <xf numFmtId="0" fontId="0" fillId="2" borderId="0" xfId="0" applyFill="1" applyAlignment="1" applyProtection="1">
      <alignment horizontal="right"/>
    </xf>
    <xf numFmtId="0" fontId="14" fillId="2" borderId="1" xfId="0" applyFont="1" applyFill="1" applyBorder="1" applyAlignment="1" applyProtection="1">
      <alignment horizontal="center"/>
    </xf>
    <xf numFmtId="0" fontId="14" fillId="2" borderId="2" xfId="0" applyFont="1" applyFill="1" applyBorder="1" applyAlignment="1" applyProtection="1">
      <alignment horizontal="center"/>
    </xf>
    <xf numFmtId="0" fontId="14" fillId="2" borderId="10" xfId="0" applyFont="1" applyFill="1" applyBorder="1" applyAlignment="1" applyProtection="1">
      <alignment horizontal="center"/>
    </xf>
    <xf numFmtId="0" fontId="14" fillId="2" borderId="11" xfId="0" applyFont="1" applyFill="1" applyBorder="1" applyAlignment="1" applyProtection="1">
      <alignment horizontal="center"/>
    </xf>
    <xf numFmtId="2" fontId="0" fillId="0" borderId="12" xfId="0" applyNumberFormat="1" applyBorder="1" applyProtection="1"/>
    <xf numFmtId="0" fontId="0" fillId="3" borderId="12" xfId="0" applyFill="1" applyBorder="1" applyAlignment="1" applyProtection="1">
      <alignment horizontal="center"/>
      <protection locked="0"/>
    </xf>
    <xf numFmtId="0" fontId="22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center"/>
    </xf>
    <xf numFmtId="2" fontId="0" fillId="3" borderId="12" xfId="0" applyNumberFormat="1" applyFill="1" applyBorder="1" applyAlignment="1" applyProtection="1">
      <alignment horizontal="center"/>
      <protection locked="0"/>
    </xf>
    <xf numFmtId="4" fontId="2" fillId="0" borderId="12" xfId="0" applyNumberFormat="1" applyFont="1" applyBorder="1" applyProtection="1"/>
    <xf numFmtId="0" fontId="21" fillId="2" borderId="0" xfId="0" applyFont="1" applyFill="1" applyAlignment="1" applyProtection="1">
      <alignment horizontal="right"/>
    </xf>
    <xf numFmtId="0" fontId="20" fillId="2" borderId="0" xfId="0" applyFont="1" applyFill="1" applyAlignment="1" applyProtection="1">
      <alignment horizontal="left"/>
    </xf>
    <xf numFmtId="0" fontId="1" fillId="0" borderId="0" xfId="0" applyFont="1" applyAlignment="1">
      <alignment horizontal="right"/>
    </xf>
    <xf numFmtId="0" fontId="2" fillId="2" borderId="13" xfId="0" applyFont="1" applyFill="1" applyBorder="1" applyProtection="1"/>
    <xf numFmtId="14" fontId="0" fillId="3" borderId="12" xfId="0" applyNumberFormat="1" applyFill="1" applyBorder="1" applyAlignment="1" applyProtection="1">
      <alignment horizontal="center"/>
      <protection locked="0"/>
    </xf>
    <xf numFmtId="49" fontId="0" fillId="3" borderId="12" xfId="0" applyNumberForma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left"/>
    </xf>
    <xf numFmtId="14" fontId="2" fillId="2" borderId="0" xfId="0" applyNumberFormat="1" applyFont="1" applyFill="1" applyAlignment="1" applyProtection="1">
      <alignment horizontal="left"/>
    </xf>
    <xf numFmtId="0" fontId="5" fillId="2" borderId="14" xfId="0" applyFont="1" applyFill="1" applyBorder="1" applyAlignment="1" applyProtection="1">
      <protection locked="0"/>
    </xf>
    <xf numFmtId="0" fontId="5" fillId="2" borderId="14" xfId="0" applyFont="1" applyFill="1" applyBorder="1" applyAlignment="1" applyProtection="1"/>
    <xf numFmtId="0" fontId="5" fillId="2" borderId="9" xfId="0" applyFont="1" applyFill="1" applyBorder="1" applyAlignment="1" applyProtection="1"/>
    <xf numFmtId="4" fontId="2" fillId="2" borderId="9" xfId="0" applyNumberFormat="1" applyFont="1" applyFill="1" applyBorder="1" applyProtection="1">
      <protection locked="0"/>
    </xf>
    <xf numFmtId="4" fontId="2" fillId="2" borderId="15" xfId="0" applyNumberFormat="1" applyFont="1" applyFill="1" applyBorder="1" applyProtection="1">
      <protection locked="0"/>
    </xf>
    <xf numFmtId="0" fontId="23" fillId="2" borderId="0" xfId="0" applyFont="1" applyFill="1" applyBorder="1" applyAlignment="1" applyProtection="1">
      <alignment horizontal="right"/>
    </xf>
    <xf numFmtId="0" fontId="24" fillId="2" borderId="16" xfId="0" applyFont="1" applyFill="1" applyBorder="1" applyAlignment="1" applyProtection="1">
      <alignment horizontal="center"/>
      <protection locked="0"/>
    </xf>
    <xf numFmtId="0" fontId="24" fillId="2" borderId="0" xfId="0" applyFont="1" applyFill="1" applyBorder="1" applyAlignment="1" applyProtection="1">
      <alignment horizontal="left"/>
    </xf>
    <xf numFmtId="0" fontId="22" fillId="2" borderId="5" xfId="0" applyFont="1" applyFill="1" applyBorder="1" applyAlignment="1" applyProtection="1">
      <alignment horizontal="right"/>
      <protection locked="0"/>
    </xf>
    <xf numFmtId="0" fontId="22" fillId="2" borderId="0" xfId="0" applyFont="1" applyFill="1" applyBorder="1" applyAlignment="1" applyProtection="1">
      <alignment horizontal="right"/>
      <protection locked="0"/>
    </xf>
    <xf numFmtId="0" fontId="24" fillId="2" borderId="0" xfId="0" applyFont="1" applyFill="1" applyProtection="1"/>
    <xf numFmtId="0" fontId="18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5" fillId="0" borderId="0" xfId="0" applyFont="1"/>
    <xf numFmtId="0" fontId="18" fillId="2" borderId="0" xfId="0" applyFont="1" applyFill="1" applyBorder="1" applyAlignment="1" applyProtection="1">
      <protection locked="0"/>
    </xf>
    <xf numFmtId="0" fontId="26" fillId="0" borderId="0" xfId="0" applyFont="1"/>
    <xf numFmtId="0" fontId="27" fillId="0" borderId="0" xfId="0" applyFont="1"/>
    <xf numFmtId="0" fontId="0" fillId="3" borderId="0" xfId="0" applyFill="1" applyAlignment="1">
      <alignment horizontal="left"/>
    </xf>
    <xf numFmtId="0" fontId="28" fillId="0" borderId="0" xfId="0" applyFont="1"/>
    <xf numFmtId="0" fontId="15" fillId="0" borderId="0" xfId="3" applyAlignment="1" applyProtection="1"/>
    <xf numFmtId="0" fontId="15" fillId="3" borderId="0" xfId="3" applyFont="1" applyFill="1" applyAlignment="1" applyProtection="1"/>
    <xf numFmtId="0" fontId="15" fillId="2" borderId="14" xfId="3" applyFont="1" applyFill="1" applyBorder="1" applyAlignment="1" applyProtection="1">
      <protection locked="0"/>
    </xf>
    <xf numFmtId="0" fontId="0" fillId="0" borderId="0" xfId="0" applyFill="1"/>
    <xf numFmtId="0" fontId="5" fillId="0" borderId="14" xfId="0" applyFont="1" applyFill="1" applyBorder="1" applyAlignment="1" applyProtection="1">
      <protection locked="0"/>
    </xf>
    <xf numFmtId="0" fontId="26" fillId="2" borderId="0" xfId="0" applyFont="1" applyFill="1" applyProtection="1"/>
    <xf numFmtId="11" fontId="0" fillId="0" borderId="0" xfId="0" applyNumberFormat="1"/>
    <xf numFmtId="0" fontId="26" fillId="0" borderId="0" xfId="0" applyFont="1" applyAlignment="1">
      <alignment horizontal="right"/>
    </xf>
    <xf numFmtId="0" fontId="26" fillId="0" borderId="0" xfId="0" quotePrefix="1" applyFont="1" applyAlignment="1">
      <alignment horizontal="left"/>
    </xf>
    <xf numFmtId="0" fontId="2" fillId="2" borderId="0" xfId="0" applyFont="1" applyFill="1" applyBorder="1" applyAlignment="1" applyProtection="1">
      <alignment horizontal="right"/>
      <protection locked="0"/>
    </xf>
    <xf numFmtId="0" fontId="1" fillId="3" borderId="7" xfId="0" applyFont="1" applyFill="1" applyBorder="1" applyAlignment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9" fillId="0" borderId="0" xfId="0" applyFont="1"/>
    <xf numFmtId="0" fontId="0" fillId="3" borderId="13" xfId="0" applyFont="1" applyFill="1" applyBorder="1" applyAlignment="1" applyProtection="1">
      <protection locked="0"/>
    </xf>
    <xf numFmtId="0" fontId="0" fillId="0" borderId="0" xfId="0" applyAlignment="1">
      <alignment wrapText="1"/>
    </xf>
    <xf numFmtId="0" fontId="0" fillId="3" borderId="8" xfId="0" applyFill="1" applyBorder="1" applyAlignment="1" applyProtection="1">
      <alignment horizontal="center"/>
      <protection locked="0"/>
    </xf>
    <xf numFmtId="0" fontId="14" fillId="2" borderId="4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left"/>
    </xf>
    <xf numFmtId="0" fontId="35" fillId="0" borderId="0" xfId="0" applyFont="1"/>
    <xf numFmtId="0" fontId="26" fillId="2" borderId="4" xfId="0" applyFont="1" applyFill="1" applyBorder="1" applyProtection="1"/>
    <xf numFmtId="0" fontId="26" fillId="3" borderId="0" xfId="0" applyFont="1" applyFill="1"/>
    <xf numFmtId="0" fontId="26" fillId="0" borderId="0" xfId="4" applyFont="1"/>
    <xf numFmtId="0" fontId="26" fillId="0" borderId="0" xfId="4" quotePrefix="1" applyFont="1" applyAlignment="1">
      <alignment horizontal="left"/>
    </xf>
    <xf numFmtId="0" fontId="33" fillId="0" borderId="0" xfId="4"/>
    <xf numFmtId="0" fontId="26" fillId="0" borderId="0" xfId="4" applyFont="1" applyFill="1"/>
    <xf numFmtId="0" fontId="26" fillId="0" borderId="0" xfId="4" applyFont="1" applyFill="1" applyBorder="1" applyAlignment="1">
      <alignment horizontal="left"/>
    </xf>
    <xf numFmtId="0" fontId="26" fillId="0" borderId="0" xfId="4" applyFont="1" applyFill="1" applyBorder="1"/>
    <xf numFmtId="0" fontId="34" fillId="0" borderId="0" xfId="0" quotePrefix="1" applyFont="1" applyFill="1" applyAlignment="1">
      <alignment horizontal="center"/>
    </xf>
    <xf numFmtId="0" fontId="34" fillId="0" borderId="0" xfId="0" quotePrefix="1" applyFont="1" applyFill="1" applyAlignment="1">
      <alignment horizontal="center" vertical="center"/>
    </xf>
    <xf numFmtId="0" fontId="26" fillId="0" borderId="0" xfId="4" quotePrefix="1" applyFont="1" applyFill="1" applyBorder="1" applyAlignment="1">
      <alignment horizontal="left"/>
    </xf>
    <xf numFmtId="49" fontId="26" fillId="0" borderId="0" xfId="4" quotePrefix="1" applyNumberFormat="1" applyFont="1" applyAlignment="1">
      <alignment horizontal="left"/>
    </xf>
    <xf numFmtId="0" fontId="36" fillId="2" borderId="0" xfId="0" applyFont="1" applyFill="1" applyProtection="1"/>
    <xf numFmtId="0" fontId="26" fillId="0" borderId="0" xfId="5" applyFont="1"/>
    <xf numFmtId="0" fontId="26" fillId="0" borderId="0" xfId="5" quotePrefix="1" applyFont="1" applyAlignment="1">
      <alignment horizontal="left"/>
    </xf>
    <xf numFmtId="0" fontId="26" fillId="0" borderId="0" xfId="0" quotePrefix="1" applyFont="1"/>
    <xf numFmtId="49" fontId="26" fillId="0" borderId="0" xfId="4" quotePrefix="1" applyNumberFormat="1" applyFont="1" applyFill="1" applyBorder="1" applyAlignment="1">
      <alignment horizontal="left"/>
    </xf>
    <xf numFmtId="49" fontId="26" fillId="0" borderId="0" xfId="4" applyNumberFormat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4" fontId="2" fillId="2" borderId="20" xfId="0" applyNumberFormat="1" applyFont="1" applyFill="1" applyBorder="1" applyAlignment="1" applyProtection="1">
      <alignment horizontal="right"/>
      <protection locked="0"/>
    </xf>
    <xf numFmtId="4" fontId="2" fillId="2" borderId="15" xfId="0" applyNumberFormat="1" applyFont="1" applyFill="1" applyBorder="1" applyAlignment="1" applyProtection="1">
      <alignment horizontal="right"/>
      <protection locked="0"/>
    </xf>
    <xf numFmtId="4" fontId="0" fillId="2" borderId="13" xfId="0" applyNumberFormat="1" applyFill="1" applyBorder="1" applyAlignment="1" applyProtection="1">
      <alignment horizontal="right"/>
      <protection locked="0"/>
    </xf>
    <xf numFmtId="4" fontId="0" fillId="2" borderId="9" xfId="0" applyNumberFormat="1" applyFill="1" applyBorder="1" applyAlignment="1" applyProtection="1">
      <alignment horizontal="right"/>
      <protection locked="0"/>
    </xf>
    <xf numFmtId="4" fontId="2" fillId="2" borderId="13" xfId="0" applyNumberFormat="1" applyFont="1" applyFill="1" applyBorder="1" applyAlignment="1" applyProtection="1">
      <alignment horizontal="right"/>
      <protection locked="0"/>
    </xf>
    <xf numFmtId="4" fontId="2" fillId="2" borderId="9" xfId="0" applyNumberFormat="1" applyFont="1" applyFill="1" applyBorder="1" applyAlignment="1" applyProtection="1">
      <alignment horizontal="right"/>
      <protection locked="0"/>
    </xf>
    <xf numFmtId="0" fontId="2" fillId="2" borderId="13" xfId="0" applyFont="1" applyFill="1" applyBorder="1" applyAlignment="1" applyProtection="1">
      <alignment horizontal="right"/>
    </xf>
    <xf numFmtId="0" fontId="2" fillId="2" borderId="9" xfId="0" applyFont="1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center" shrinkToFit="1"/>
      <protection locked="0"/>
    </xf>
    <xf numFmtId="0" fontId="2" fillId="2" borderId="4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14" fillId="2" borderId="1" xfId="0" applyFont="1" applyFill="1" applyBorder="1" applyAlignment="1" applyProtection="1">
      <alignment horizontal="center"/>
    </xf>
    <xf numFmtId="0" fontId="14" fillId="2" borderId="2" xfId="0" applyFont="1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6" fillId="3" borderId="13" xfId="0" applyFont="1" applyFill="1" applyBorder="1" applyAlignment="1" applyProtection="1">
      <alignment horizontal="left"/>
      <protection locked="0"/>
    </xf>
    <xf numFmtId="0" fontId="1" fillId="3" borderId="14" xfId="0" applyFont="1" applyFill="1" applyBorder="1" applyAlignment="1" applyProtection="1">
      <alignment horizontal="left"/>
      <protection locked="0"/>
    </xf>
    <xf numFmtId="0" fontId="1" fillId="3" borderId="9" xfId="0" applyFont="1" applyFill="1" applyBorder="1" applyAlignment="1" applyProtection="1">
      <alignment horizontal="left"/>
      <protection locked="0"/>
    </xf>
    <xf numFmtId="0" fontId="37" fillId="0" borderId="13" xfId="0" applyFont="1" applyBorder="1" applyAlignment="1" applyProtection="1">
      <alignment horizontal="left"/>
    </xf>
    <xf numFmtId="0" fontId="37" fillId="0" borderId="14" xfId="0" applyFont="1" applyBorder="1" applyAlignment="1" applyProtection="1">
      <alignment horizontal="left"/>
    </xf>
    <xf numFmtId="0" fontId="37" fillId="0" borderId="9" xfId="0" applyFont="1" applyBorder="1" applyAlignment="1" applyProtection="1">
      <alignment horizontal="left"/>
    </xf>
    <xf numFmtId="0" fontId="26" fillId="3" borderId="12" xfId="0" applyFont="1" applyFill="1" applyBorder="1" applyAlignment="1" applyProtection="1">
      <alignment horizontal="left"/>
      <protection locked="0"/>
    </xf>
    <xf numFmtId="0" fontId="0" fillId="3" borderId="12" xfId="0" applyFill="1" applyBorder="1" applyAlignment="1" applyProtection="1">
      <alignment horizontal="left"/>
      <protection locked="0"/>
    </xf>
    <xf numFmtId="0" fontId="5" fillId="3" borderId="14" xfId="0" applyFont="1" applyFill="1" applyBorder="1" applyAlignment="1" applyProtection="1">
      <alignment horizontal="left"/>
      <protection locked="0"/>
    </xf>
    <xf numFmtId="0" fontId="5" fillId="3" borderId="9" xfId="0" applyFont="1" applyFill="1" applyBorder="1" applyAlignment="1" applyProtection="1">
      <alignment horizontal="left"/>
      <protection locked="0"/>
    </xf>
    <xf numFmtId="0" fontId="37" fillId="0" borderId="13" xfId="0" applyFont="1" applyBorder="1" applyAlignment="1" applyProtection="1">
      <alignment horizontal="center"/>
    </xf>
    <xf numFmtId="0" fontId="37" fillId="0" borderId="14" xfId="0" applyFont="1" applyBorder="1" applyAlignment="1" applyProtection="1">
      <alignment horizontal="center"/>
    </xf>
    <xf numFmtId="0" fontId="37" fillId="0" borderId="9" xfId="0" applyFont="1" applyBorder="1" applyAlignment="1" applyProtection="1">
      <alignment horizontal="center"/>
    </xf>
    <xf numFmtId="0" fontId="29" fillId="2" borderId="17" xfId="0" applyFont="1" applyFill="1" applyBorder="1" applyAlignment="1" applyProtection="1">
      <alignment horizontal="left"/>
    </xf>
    <xf numFmtId="0" fontId="1" fillId="3" borderId="13" xfId="0" applyFont="1" applyFill="1" applyBorder="1" applyAlignment="1" applyProtection="1">
      <alignment horizontal="left"/>
      <protection locked="0"/>
    </xf>
    <xf numFmtId="0" fontId="26" fillId="3" borderId="18" xfId="0" applyFont="1" applyFill="1" applyBorder="1" applyAlignment="1" applyProtection="1">
      <alignment horizontal="left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30" fillId="0" borderId="14" xfId="0" applyFont="1" applyFill="1" applyBorder="1" applyAlignment="1" applyProtection="1">
      <alignment horizontal="center"/>
      <protection locked="0"/>
    </xf>
    <xf numFmtId="0" fontId="26" fillId="3" borderId="13" xfId="0" applyFont="1" applyFill="1" applyBorder="1" applyAlignment="1" applyProtection="1">
      <alignment horizontal="center" vertical="center"/>
      <protection locked="0"/>
    </xf>
    <xf numFmtId="0" fontId="26" fillId="3" borderId="14" xfId="0" applyFont="1" applyFill="1" applyBorder="1" applyAlignment="1" applyProtection="1">
      <alignment horizontal="center" vertical="center"/>
      <protection locked="0"/>
    </xf>
    <xf numFmtId="0" fontId="26" fillId="3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/>
    </xf>
    <xf numFmtId="0" fontId="26" fillId="3" borderId="13" xfId="0" applyFont="1" applyFill="1" applyBorder="1" applyAlignment="1" applyProtection="1">
      <alignment horizontal="center"/>
      <protection locked="0"/>
    </xf>
    <xf numFmtId="0" fontId="0" fillId="3" borderId="14" xfId="0" applyFont="1" applyFill="1" applyBorder="1" applyAlignment="1" applyProtection="1">
      <alignment horizontal="center"/>
      <protection locked="0"/>
    </xf>
    <xf numFmtId="0" fontId="0" fillId="3" borderId="9" xfId="0" applyFont="1" applyFill="1" applyBorder="1" applyAlignment="1" applyProtection="1">
      <alignment horizontal="center"/>
      <protection locked="0"/>
    </xf>
  </cellXfs>
  <cellStyles count="6">
    <cellStyle name="Euro" xfId="1"/>
    <cellStyle name="Euro 2" xfId="2"/>
    <cellStyle name="Hyperlink" xfId="3" builtinId="8"/>
    <cellStyle name="Normal" xfId="0" builtinId="0"/>
    <cellStyle name="Normal 2" xfId="4"/>
    <cellStyle name="Normal 2 2" xfId="5"/>
  </cellStyles>
  <dxfs count="56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auto="1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8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</dxf>
    <dxf>
      <fill>
        <patternFill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43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57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indexed="9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43"/>
        </patternFill>
      </fill>
      <border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0</xdr:row>
      <xdr:rowOff>203200</xdr:rowOff>
    </xdr:from>
    <xdr:to>
      <xdr:col>9</xdr:col>
      <xdr:colOff>774700</xdr:colOff>
      <xdr:row>4</xdr:row>
      <xdr:rowOff>50800</xdr:rowOff>
    </xdr:to>
    <xdr:pic>
      <xdr:nvPicPr>
        <xdr:cNvPr id="1944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203200"/>
          <a:ext cx="24257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ervicioclientes@sial.com" TargetMode="External"/><Relationship Id="rId14" Type="http://schemas.openxmlformats.org/officeDocument/2006/relationships/hyperlink" Target="mailto:silvia.saez@rsd.cat" TargetMode="External"/><Relationship Id="rId15" Type="http://schemas.openxmlformats.org/officeDocument/2006/relationships/hyperlink" Target="mailto:comercial@tralleroschlee.com" TargetMode="External"/><Relationship Id="rId16" Type="http://schemas.openxmlformats.org/officeDocument/2006/relationships/hyperlink" Target="mailto:pedidos.barcelona@rs-components.com" TargetMode="External"/><Relationship Id="rId17" Type="http://schemas.openxmlformats.org/officeDocument/2006/relationships/hyperlink" Target="mailto:grupsoler@grupsoler.com" TargetMode="External"/><Relationship Id="rId18" Type="http://schemas.openxmlformats.org/officeDocument/2006/relationships/hyperlink" Target="mailto:quimivita@quimivita.es" TargetMode="External"/><Relationship Id="rId19" Type="http://schemas.openxmlformats.org/officeDocument/2006/relationships/hyperlink" Target="mailto:xavier.tortajada@uab.cat" TargetMode="External"/><Relationship Id="rId63" Type="http://schemas.openxmlformats.org/officeDocument/2006/relationships/hyperlink" Target="mailto:competitive.funding@icn2.cat" TargetMode="External"/><Relationship Id="rId64" Type="http://schemas.openxmlformats.org/officeDocument/2006/relationships/drawing" Target="../drawings/drawing1.xml"/><Relationship Id="rId65" Type="http://schemas.openxmlformats.org/officeDocument/2006/relationships/vmlDrawing" Target="../drawings/vmlDrawing1.vml"/><Relationship Id="rId66" Type="http://schemas.openxmlformats.org/officeDocument/2006/relationships/comments" Target="../comments1.xml"/><Relationship Id="rId50" Type="http://schemas.openxmlformats.org/officeDocument/2006/relationships/hyperlink" Target="mailto:competitive.funding@icn2.cat" TargetMode="External"/><Relationship Id="rId51" Type="http://schemas.openxmlformats.org/officeDocument/2006/relationships/hyperlink" Target="mailto:competitive.funding@icn2.cat" TargetMode="External"/><Relationship Id="rId52" Type="http://schemas.openxmlformats.org/officeDocument/2006/relationships/hyperlink" Target="mailto:amics.reserves@uab.cat" TargetMode="External"/><Relationship Id="rId53" Type="http://schemas.openxmlformats.org/officeDocument/2006/relationships/hyperlink" Target="mailto:reservas@hotelcampusuab.com" TargetMode="External"/><Relationship Id="rId54" Type="http://schemas.openxmlformats.org/officeDocument/2006/relationships/hyperlink" Target="mailto:orders@abcam.com" TargetMode="External"/><Relationship Id="rId55" Type="http://schemas.openxmlformats.org/officeDocument/2006/relationships/hyperlink" Target="mailto:info@cdmon.com" TargetMode="External"/><Relationship Id="rId56" Type="http://schemas.openxmlformats.org/officeDocument/2006/relationships/hyperlink" Target="mailto:ebarrera@photonexport.com" TargetMode="External"/><Relationship Id="rId57" Type="http://schemas.openxmlformats.org/officeDocument/2006/relationships/hyperlink" Target="mailto:mireia.rivera@icn2.cat" TargetMode="External"/><Relationship Id="rId58" Type="http://schemas.openxmlformats.org/officeDocument/2006/relationships/hyperlink" Target="mailto:competitive.funding@icn2.cat" TargetMode="External"/><Relationship Id="rId59" Type="http://schemas.openxmlformats.org/officeDocument/2006/relationships/hyperlink" Target="mailto:competitive.funding@icn2.cat" TargetMode="External"/><Relationship Id="rId40" Type="http://schemas.openxmlformats.org/officeDocument/2006/relationships/hyperlink" Target="mailto:comercial3@acefesa.com" TargetMode="External"/><Relationship Id="rId41" Type="http://schemas.openxmlformats.org/officeDocument/2006/relationships/hyperlink" Target="mailto:instrumat@telstar.eu" TargetMode="External"/><Relationship Id="rId42" Type="http://schemas.openxmlformats.org/officeDocument/2006/relationships/hyperlink" Target="mailto:Support@specs.com" TargetMode="External"/><Relationship Id="rId43" Type="http://schemas.openxmlformats.org/officeDocument/2006/relationships/hyperlink" Target="mailto:ferran.santacana@linealab.es" TargetMode="External"/><Relationship Id="rId44" Type="http://schemas.openxmlformats.org/officeDocument/2006/relationships/hyperlink" Target="mailto:pedidos.fisher@thermofisher.com" TargetMode="External"/><Relationship Id="rId45" Type="http://schemas.openxmlformats.org/officeDocument/2006/relationships/hyperlink" Target="mailto:GARCIA13@carburos.com" TargetMode="External"/><Relationship Id="rId46" Type="http://schemas.openxmlformats.org/officeDocument/2006/relationships/hyperlink" Target="mailto:Expediciones.ast@carburos.com" TargetMode="External"/><Relationship Id="rId47" Type="http://schemas.openxmlformats.org/officeDocument/2006/relationships/hyperlink" Target="mailto:fcuenca@maranges.com" TargetMode="External"/><Relationship Id="rId48" Type="http://schemas.openxmlformats.org/officeDocument/2006/relationships/hyperlink" Target="mailto:fgomez@cutools.com" TargetMode="External"/><Relationship Id="rId49" Type="http://schemas.openxmlformats.org/officeDocument/2006/relationships/hyperlink" Target="mailto:info@computerbages.com" TargetMode="External"/><Relationship Id="rId1" Type="http://schemas.openxmlformats.org/officeDocument/2006/relationships/hyperlink" Target="mailto:pedido@kaiserkraft.es" TargetMode="External"/><Relationship Id="rId2" Type="http://schemas.openxmlformats.org/officeDocument/2006/relationships/hyperlink" Target="mailto:raul.machado@optize.es" TargetMode="External"/><Relationship Id="rId3" Type="http://schemas.openxmlformats.org/officeDocument/2006/relationships/hyperlink" Target="mailto:alco@alco.es" TargetMode="External"/><Relationship Id="rId4" Type="http://schemas.openxmlformats.org/officeDocument/2006/relationships/hyperlink" Target="mailto:precision@precision.es" TargetMode="External"/><Relationship Id="rId5" Type="http://schemas.openxmlformats.org/officeDocument/2006/relationships/hyperlink" Target="mailto:ventas@anade.com" TargetMode="External"/><Relationship Id="rId6" Type="http://schemas.openxmlformats.org/officeDocument/2006/relationships/hyperlink" Target="mailto:aacera@pmcgrup.com" TargetMode="External"/><Relationship Id="rId7" Type="http://schemas.openxmlformats.org/officeDocument/2006/relationships/hyperlink" Target="mailto:ventas@crison.es" TargetMode="External"/><Relationship Id="rId8" Type="http://schemas.openxmlformats.org/officeDocument/2006/relationships/hyperlink" Target="mailto:info@labolan.es" TargetMode="External"/><Relationship Id="rId9" Type="http://schemas.openxmlformats.org/officeDocument/2006/relationships/hyperlink" Target="mailto:manteniment.electricitat@uab.es" TargetMode="External"/><Relationship Id="rId30" Type="http://schemas.openxmlformats.org/officeDocument/2006/relationships/hyperlink" Target="mailto:sales.de@thorlabs.com" TargetMode="External"/><Relationship Id="rId31" Type="http://schemas.openxmlformats.org/officeDocument/2006/relationships/hyperlink" Target="mailto:dlopez@profinsa.com" TargetMode="External"/><Relationship Id="rId32" Type="http://schemas.openxmlformats.org/officeDocument/2006/relationships/hyperlink" Target="mailto:rdelarasilla@semic.es" TargetMode="External"/><Relationship Id="rId33" Type="http://schemas.openxmlformats.org/officeDocument/2006/relationships/hyperlink" Target="mailto:ventas@farnell.com" TargetMode="External"/><Relationship Id="rId34" Type="http://schemas.openxmlformats.org/officeDocument/2006/relationships/hyperlink" Target="mailto:jordi.hernando@emas.es" TargetMode="External"/><Relationship Id="rId35" Type="http://schemas.openxmlformats.org/officeDocument/2006/relationships/hyperlink" Target="mailto:jorge.alarcon@ecosol.com.es" TargetMode="External"/><Relationship Id="rId36" Type="http://schemas.openxmlformats.org/officeDocument/2006/relationships/hyperlink" Target="mailto:cultekbarna@cultek.com" TargetMode="External"/><Relationship Id="rId37" Type="http://schemas.openxmlformats.org/officeDocument/2006/relationships/hyperlink" Target="mailto:xavier@galcor.es" TargetMode="External"/><Relationship Id="rId38" Type="http://schemas.openxmlformats.org/officeDocument/2006/relationships/hyperlink" Target="mailto:administracion@marcaprint.com" TargetMode="External"/><Relationship Id="rId39" Type="http://schemas.openxmlformats.org/officeDocument/2006/relationships/hyperlink" Target="mailto:mi2@monocomp-instrumentacion.com" TargetMode="External"/><Relationship Id="rId20" Type="http://schemas.openxmlformats.org/officeDocument/2006/relationships/hyperlink" Target="mailto:rmerino@sarralle.com" TargetMode="External"/><Relationship Id="rId21" Type="http://schemas.openxmlformats.org/officeDocument/2006/relationships/hyperlink" Target="mailto:pedidos@es.vwr.com" TargetMode="External"/><Relationship Id="rId22" Type="http://schemas.openxmlformats.org/officeDocument/2006/relationships/hyperlink" Target="mailto:info@wallvideo.net" TargetMode="External"/><Relationship Id="rId23" Type="http://schemas.openxmlformats.org/officeDocument/2006/relationships/hyperlink" Target="mailto:comercial@teknokroma.es" TargetMode="External"/><Relationship Id="rId24" Type="http://schemas.openxmlformats.org/officeDocument/2006/relationships/hyperlink" Target="mailto:paco@sectorcero.es" TargetMode="External"/><Relationship Id="rId25" Type="http://schemas.openxmlformats.org/officeDocument/2006/relationships/hyperlink" Target="mailto:gbolte@asemblon.com" TargetMode="External"/><Relationship Id="rId26" Type="http://schemas.openxmlformats.org/officeDocument/2006/relationships/hyperlink" Target="mailto:info@alternate-b2b.es" TargetMode="External"/><Relationship Id="rId27" Type="http://schemas.openxmlformats.org/officeDocument/2006/relationships/hyperlink" Target="mailto:clientes@labbox.com" TargetMode="External"/><Relationship Id="rId28" Type="http://schemas.openxmlformats.org/officeDocument/2006/relationships/hyperlink" Target="mailto:tecnovac@tecnovac.es" TargetMode="External"/><Relationship Id="rId29" Type="http://schemas.openxmlformats.org/officeDocument/2006/relationships/hyperlink" Target="mailto:CCENTERNORDESTE@es.linde-gas;" TargetMode="External"/><Relationship Id="rId60" Type="http://schemas.openxmlformats.org/officeDocument/2006/relationships/hyperlink" Target="mailto:competitive.funding@icn2.cat" TargetMode="External"/><Relationship Id="rId61" Type="http://schemas.openxmlformats.org/officeDocument/2006/relationships/hyperlink" Target="mailto:competitive.funding@icn2.cat" TargetMode="External"/><Relationship Id="rId62" Type="http://schemas.openxmlformats.org/officeDocument/2006/relationships/hyperlink" Target="mailto:competitive.funding@icn2.cat" TargetMode="External"/><Relationship Id="rId10" Type="http://schemas.openxmlformats.org/officeDocument/2006/relationships/hyperlink" Target="mailto:jose.clavero@chloridepower.com" TargetMode="External"/><Relationship Id="rId11" Type="http://schemas.openxmlformats.org/officeDocument/2006/relationships/hyperlink" Target="mailto:pilotvilademunt@telefonica.net" TargetMode="External"/><Relationship Id="rId12" Type="http://schemas.openxmlformats.org/officeDocument/2006/relationships/hyperlink" Target="mailto:montse@cvc.uab.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enableFormatConditionsCalculation="0">
    <pageSetUpPr fitToPage="1"/>
  </sheetPr>
  <dimension ref="A1:T392"/>
  <sheetViews>
    <sheetView tabSelected="1" workbookViewId="0">
      <selection activeCell="C6" sqref="C6:E6"/>
    </sheetView>
  </sheetViews>
  <sheetFormatPr baseColWidth="10" defaultColWidth="24" defaultRowHeight="12" x14ac:dyDescent="0"/>
  <cols>
    <col min="1" max="1" width="24" customWidth="1"/>
    <col min="2" max="2" width="13.6640625" customWidth="1"/>
    <col min="3" max="3" width="16.83203125" customWidth="1"/>
    <col min="4" max="4" width="14.5" customWidth="1"/>
    <col min="5" max="5" width="14.83203125" customWidth="1"/>
    <col min="6" max="6" width="16" customWidth="1"/>
    <col min="7" max="7" width="10.6640625" customWidth="1"/>
    <col min="8" max="8" width="9.6640625" customWidth="1"/>
    <col min="9" max="10" width="14.5" customWidth="1"/>
    <col min="11" max="13" width="24" customWidth="1"/>
    <col min="14" max="20" width="24" hidden="1" customWidth="1"/>
    <col min="21" max="32" width="24" customWidth="1"/>
  </cols>
  <sheetData>
    <row r="1" spans="1:15" s="2" customFormat="1" ht="16" thickBot="1">
      <c r="A1" s="6"/>
      <c r="B1" s="6"/>
      <c r="C1" s="6"/>
      <c r="D1" s="7"/>
      <c r="E1" s="8"/>
      <c r="F1" s="8"/>
      <c r="G1" s="8"/>
      <c r="H1" s="9"/>
      <c r="I1" s="10"/>
      <c r="J1" s="11"/>
    </row>
    <row r="2" spans="1:15" s="2" customFormat="1" ht="19" thickBot="1">
      <c r="A2" s="12" t="s">
        <v>187</v>
      </c>
      <c r="B2" s="12"/>
      <c r="C2" s="62"/>
      <c r="D2" s="10"/>
      <c r="E2" s="50"/>
      <c r="F2" s="50" t="s">
        <v>181</v>
      </c>
      <c r="G2" s="55">
        <f ca="1">TODAY()</f>
        <v>42921</v>
      </c>
      <c r="H2" s="10"/>
      <c r="I2" s="10"/>
      <c r="J2" s="11"/>
    </row>
    <row r="3" spans="1:15" s="2" customFormat="1" ht="15">
      <c r="A3" s="63" t="s">
        <v>188</v>
      </c>
      <c r="B3" s="13"/>
      <c r="C3" s="14"/>
      <c r="D3" s="10"/>
      <c r="E3" s="10"/>
      <c r="F3" s="10"/>
      <c r="G3" s="10"/>
      <c r="H3" s="10"/>
      <c r="I3" s="10"/>
      <c r="J3" s="11"/>
    </row>
    <row r="4" spans="1:15" s="2" customFormat="1" ht="15">
      <c r="A4" s="154"/>
      <c r="B4" s="154"/>
      <c r="C4" s="154"/>
      <c r="D4" s="154"/>
      <c r="E4" s="154"/>
      <c r="F4" s="154"/>
      <c r="G4" s="154"/>
      <c r="H4" s="154"/>
      <c r="I4" s="10"/>
      <c r="J4" s="11"/>
    </row>
    <row r="5" spans="1:15" s="2" customFormat="1">
      <c r="A5" s="154"/>
      <c r="B5" s="154"/>
      <c r="C5" s="154"/>
      <c r="D5" s="154"/>
      <c r="E5" s="154"/>
      <c r="F5" s="154"/>
      <c r="G5" s="154"/>
      <c r="H5" s="154"/>
      <c r="I5" s="10"/>
      <c r="J5" s="15"/>
    </row>
    <row r="6" spans="1:15" s="2" customFormat="1" ht="13">
      <c r="A6" s="16" t="s">
        <v>178</v>
      </c>
      <c r="B6" s="16"/>
      <c r="C6" s="133"/>
      <c r="D6" s="134"/>
      <c r="E6" s="135"/>
      <c r="F6" s="10"/>
      <c r="G6" s="10"/>
      <c r="H6" s="10"/>
      <c r="I6" s="10"/>
      <c r="J6" s="15"/>
      <c r="K6" s="3"/>
      <c r="L6" s="3"/>
      <c r="M6" s="3"/>
    </row>
    <row r="7" spans="1:15" s="2" customFormat="1" ht="13">
      <c r="A7" s="16" t="s">
        <v>20</v>
      </c>
      <c r="B7" s="16"/>
      <c r="C7" s="133"/>
      <c r="D7" s="116"/>
      <c r="E7" s="117"/>
      <c r="F7" s="68" t="s">
        <v>244</v>
      </c>
      <c r="G7" s="70"/>
      <c r="H7" s="10"/>
      <c r="I7" s="10"/>
      <c r="J7" s="15"/>
      <c r="K7" s="3"/>
      <c r="L7" s="3"/>
      <c r="M7" s="3"/>
    </row>
    <row r="8" spans="1:15" s="2" customFormat="1" ht="13">
      <c r="A8" s="16" t="s">
        <v>179</v>
      </c>
      <c r="B8" s="16"/>
      <c r="C8" s="136" t="str">
        <f>IF(ISERROR(VLOOKUP(C7,N125:O304,2,FALSE)),"",VLOOKUP(C7,N125:O304,2,FALSE))</f>
        <v/>
      </c>
      <c r="D8" s="137"/>
      <c r="E8" s="138"/>
      <c r="F8" s="80"/>
      <c r="G8" s="10"/>
      <c r="H8" s="71"/>
      <c r="I8" s="83"/>
      <c r="J8" s="71"/>
      <c r="K8" s="3"/>
      <c r="L8" s="3"/>
      <c r="M8" s="3"/>
    </row>
    <row r="9" spans="1:15" s="2" customFormat="1" ht="13">
      <c r="A9" s="16" t="s">
        <v>624</v>
      </c>
      <c r="B9" s="16"/>
      <c r="C9" s="143" t="str">
        <f>IFERROR(VLOOKUP(C8,$O$125:$Q$303,3,FALSE),"ESCOGER BUDGET")</f>
        <v>ESCOGER BUDGET</v>
      </c>
      <c r="D9" s="144"/>
      <c r="E9" s="145"/>
      <c r="F9" s="80"/>
      <c r="G9" s="10"/>
      <c r="H9" s="71"/>
      <c r="I9" s="83"/>
      <c r="J9" s="71"/>
      <c r="K9" s="3"/>
      <c r="L9" s="3"/>
      <c r="M9" s="3"/>
    </row>
    <row r="10" spans="1:15" s="2" customFormat="1" ht="13">
      <c r="A10" s="16" t="s">
        <v>180</v>
      </c>
      <c r="B10" s="16"/>
      <c r="C10" s="139"/>
      <c r="D10" s="140"/>
      <c r="E10" s="140"/>
      <c r="F10" s="127" t="e">
        <f>VLOOKUP(C10,N97:O116,2,FALSE)</f>
        <v>#N/A</v>
      </c>
      <c r="G10" s="128"/>
      <c r="H10" s="10"/>
      <c r="I10" s="10"/>
      <c r="J10" s="17"/>
      <c r="K10" s="3"/>
      <c r="L10" s="3"/>
      <c r="M10" s="3"/>
    </row>
    <row r="11" spans="1:15" s="2" customFormat="1" ht="14" thickBot="1">
      <c r="A11" s="16" t="s">
        <v>804</v>
      </c>
      <c r="B11" s="16"/>
      <c r="C11" s="151"/>
      <c r="D11" s="152"/>
      <c r="E11" s="153"/>
      <c r="F11" s="114"/>
      <c r="G11" s="114"/>
      <c r="H11" s="10"/>
      <c r="I11" s="10"/>
      <c r="J11" s="17"/>
      <c r="K11" s="3"/>
      <c r="L11" s="3"/>
      <c r="M11" s="3"/>
    </row>
    <row r="12" spans="1:15" s="2" customFormat="1" ht="14" thickBot="1">
      <c r="A12" s="16" t="s">
        <v>191</v>
      </c>
      <c r="B12" s="16"/>
      <c r="C12" s="147"/>
      <c r="D12" s="134"/>
      <c r="E12" s="135"/>
      <c r="F12" s="148"/>
      <c r="G12" s="149"/>
      <c r="H12" s="10"/>
      <c r="I12" s="10"/>
      <c r="J12" s="17"/>
      <c r="K12" s="3"/>
      <c r="L12" s="3"/>
      <c r="M12" s="3"/>
    </row>
    <row r="13" spans="1:15" s="2" customFormat="1" ht="18">
      <c r="A13" s="16" t="s">
        <v>332</v>
      </c>
      <c r="B13" s="84" t="s">
        <v>376</v>
      </c>
      <c r="C13" s="150"/>
      <c r="D13" s="150"/>
      <c r="E13" s="150"/>
      <c r="F13" s="146" t="s">
        <v>377</v>
      </c>
      <c r="G13" s="146"/>
      <c r="H13" s="10"/>
      <c r="I13" s="10"/>
      <c r="J13" s="17"/>
      <c r="K13" s="3"/>
      <c r="L13" s="3"/>
      <c r="M13" s="3"/>
    </row>
    <row r="14" spans="1:15" s="2" customFormat="1" ht="13">
      <c r="A14" s="16" t="s">
        <v>356</v>
      </c>
      <c r="B14" s="88"/>
      <c r="C14" s="155"/>
      <c r="D14" s="156"/>
      <c r="E14" s="156"/>
      <c r="F14" s="156"/>
      <c r="G14" s="157"/>
      <c r="H14" s="85"/>
      <c r="I14" s="86"/>
      <c r="J14" s="17"/>
      <c r="K14" s="3"/>
      <c r="L14" s="3"/>
      <c r="M14" s="3"/>
    </row>
    <row r="15" spans="1:15" s="2" customFormat="1" ht="13">
      <c r="A15" s="10"/>
      <c r="B15" s="10"/>
      <c r="C15" s="10"/>
      <c r="D15" s="10"/>
      <c r="E15" s="10"/>
      <c r="F15" s="10"/>
      <c r="G15" s="10"/>
      <c r="H15" s="10"/>
      <c r="I15" s="10"/>
      <c r="J15" s="17"/>
      <c r="K15" s="3"/>
      <c r="L15"/>
      <c r="M15"/>
      <c r="N15"/>
      <c r="O15"/>
    </row>
    <row r="16" spans="1:15" s="2" customFormat="1" ht="13">
      <c r="A16" s="35" t="s">
        <v>189</v>
      </c>
      <c r="B16" s="66"/>
      <c r="C16" s="66" t="e">
        <f>VLOOKUP(C7,$N$125:$P$303,3,FALSE)</f>
        <v>#N/A</v>
      </c>
      <c r="D16" s="10"/>
      <c r="E16" s="10"/>
      <c r="F16" s="10"/>
      <c r="G16" s="10"/>
      <c r="H16" s="10"/>
      <c r="I16" s="10"/>
      <c r="J16" s="17"/>
      <c r="K16" s="3"/>
      <c r="L16" s="3"/>
      <c r="M16" s="3"/>
    </row>
    <row r="17" spans="1:12">
      <c r="A17" s="14"/>
      <c r="B17" s="14"/>
      <c r="C17" s="14"/>
      <c r="D17" s="14"/>
      <c r="E17" s="18"/>
      <c r="F17" s="18"/>
      <c r="G17" s="18"/>
      <c r="H17" s="18"/>
      <c r="I17" s="14"/>
      <c r="J17" s="14"/>
    </row>
    <row r="18" spans="1:12" ht="13">
      <c r="A18" s="48" t="s">
        <v>205</v>
      </c>
      <c r="B18" s="51"/>
      <c r="C18" s="141"/>
      <c r="D18" s="141"/>
      <c r="E18" s="141"/>
      <c r="F18" s="141"/>
      <c r="G18" s="141"/>
      <c r="H18" s="142"/>
      <c r="I18" s="36" t="b">
        <f>IF(C18=" PROVEDOR NO REGISTRADO",TRUE,FALSE)</f>
        <v>0</v>
      </c>
      <c r="J18" s="14"/>
    </row>
    <row r="19" spans="1:12" ht="13">
      <c r="A19" s="7"/>
      <c r="B19" s="7"/>
      <c r="C19" s="6"/>
      <c r="D19" s="7"/>
      <c r="E19" s="8"/>
      <c r="F19" s="8"/>
      <c r="G19" s="8"/>
      <c r="H19" s="9"/>
      <c r="I19" s="14"/>
      <c r="J19" s="14"/>
    </row>
    <row r="20" spans="1:12" ht="13">
      <c r="A20" s="54" t="s">
        <v>193</v>
      </c>
      <c r="B20" s="54" t="str">
        <f>IF(ISERROR(VLOOKUP($C$18,$N$312:$T$379,1,FALSE)),"",VLOOKUP($C$18,$N$312:$T$379,1,FALSE))</f>
        <v/>
      </c>
      <c r="C20" s="56"/>
      <c r="D20" s="57"/>
      <c r="E20" s="57"/>
      <c r="F20" s="57"/>
      <c r="G20" s="57"/>
      <c r="H20" s="58"/>
      <c r="I20" s="49" t="s">
        <v>192</v>
      </c>
      <c r="J20" s="14"/>
    </row>
    <row r="21" spans="1:12" ht="13">
      <c r="A21" s="54" t="s">
        <v>1</v>
      </c>
      <c r="B21" s="54" t="str">
        <f>IF(ISERROR(VLOOKUP($C$18,$N$312:$T$379,2,FALSE)),"",VLOOKUP($C$18,$N$312:$T$379,2,FALSE))</f>
        <v/>
      </c>
      <c r="C21" s="56"/>
      <c r="D21" s="57"/>
      <c r="E21" s="57"/>
      <c r="F21" s="57"/>
      <c r="G21" s="57"/>
      <c r="H21" s="58"/>
      <c r="I21" s="14"/>
      <c r="J21" s="14"/>
    </row>
    <row r="22" spans="1:12" ht="13">
      <c r="A22" s="54" t="s">
        <v>194</v>
      </c>
      <c r="B22" s="54" t="str">
        <f>IF(ISERROR(VLOOKUP($C$18,$N$312:$T$379,3,FALSE)),"",VLOOKUP($C$18,$N$312:$T$379,3,FALSE))</f>
        <v/>
      </c>
      <c r="C22" s="56"/>
      <c r="D22" s="57"/>
      <c r="E22" s="57"/>
      <c r="F22" s="57"/>
      <c r="G22" s="57"/>
      <c r="H22" s="58"/>
      <c r="I22" s="14"/>
      <c r="J22" s="14"/>
      <c r="L22" s="94"/>
    </row>
    <row r="23" spans="1:12" ht="13">
      <c r="A23" s="54" t="s">
        <v>195</v>
      </c>
      <c r="B23" s="54" t="str">
        <f>IF(ISERROR(VLOOKUP($C$18,$N$312:$T$379,4,FALSE)),"",VLOOKUP($C$18,$N$312:$T$379,4,FALSE))</f>
        <v/>
      </c>
      <c r="C23" s="56"/>
      <c r="D23" s="57"/>
      <c r="E23" s="57"/>
      <c r="F23" s="57"/>
      <c r="G23" s="57"/>
      <c r="H23" s="58"/>
      <c r="I23" s="14"/>
      <c r="J23" s="14"/>
    </row>
    <row r="24" spans="1:12" ht="13">
      <c r="A24" s="54" t="s">
        <v>21</v>
      </c>
      <c r="B24" s="54" t="str">
        <f>IF(ISERROR(VLOOKUP($C$18,$N$312:$T$379,5,FALSE)),"",VLOOKUP($C$18,$N$312:$T$379,5,FALSE))</f>
        <v/>
      </c>
      <c r="C24" s="56"/>
      <c r="D24" s="57"/>
      <c r="E24" s="57"/>
      <c r="F24" s="57"/>
      <c r="G24" s="57"/>
      <c r="H24" s="58"/>
      <c r="I24" s="14"/>
      <c r="J24" s="14"/>
    </row>
    <row r="25" spans="1:12" ht="13">
      <c r="A25" s="54" t="s">
        <v>0</v>
      </c>
      <c r="B25" s="54" t="str">
        <f>IF(ISERROR(VLOOKUP($C$18,$N$312:$T$379,6,FALSE)),"",VLOOKUP($C$18,$N$312:$T$379,6,FALSE))</f>
        <v/>
      </c>
      <c r="C25" s="56"/>
      <c r="D25" s="57"/>
      <c r="E25" s="57"/>
      <c r="F25" s="57"/>
      <c r="G25" s="57"/>
      <c r="H25" s="58"/>
      <c r="I25" s="14"/>
      <c r="J25" s="14"/>
    </row>
    <row r="26" spans="1:12" ht="13">
      <c r="A26" s="54" t="s">
        <v>19</v>
      </c>
      <c r="B26" s="54" t="str">
        <f>IF(ISERROR(VLOOKUP($C$18,$N$312:$T$379,7,FALSE)),"",VLOOKUP($C$18,$N$312:$T$379,7,FALSE))</f>
        <v/>
      </c>
      <c r="C26" s="77"/>
      <c r="D26" s="57"/>
      <c r="E26" s="57"/>
      <c r="F26" s="57"/>
      <c r="G26" s="57"/>
      <c r="H26" s="58"/>
      <c r="I26" s="14"/>
      <c r="J26" s="14"/>
    </row>
    <row r="27" spans="1:12">
      <c r="A27" s="14"/>
      <c r="B27" s="14"/>
      <c r="C27" s="14"/>
      <c r="D27" s="14"/>
      <c r="E27" s="18"/>
      <c r="F27" s="18"/>
      <c r="G27" s="18"/>
      <c r="H27" s="18"/>
      <c r="I27" s="14"/>
      <c r="J27" s="14"/>
    </row>
    <row r="28" spans="1:12">
      <c r="A28" s="14" t="s">
        <v>182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2">
      <c r="A30" s="14" t="s">
        <v>183</v>
      </c>
      <c r="B30" s="14"/>
      <c r="C30" s="14"/>
      <c r="D30" s="14"/>
      <c r="E30" s="14"/>
      <c r="F30" s="131"/>
      <c r="G30" s="132"/>
      <c r="H30" s="14"/>
      <c r="I30" s="19" t="s">
        <v>184</v>
      </c>
      <c r="J30" s="52"/>
    </row>
    <row r="31" spans="1:12">
      <c r="A31" s="14"/>
      <c r="B31" s="14"/>
      <c r="C31" s="14"/>
      <c r="D31" s="14"/>
      <c r="E31" s="14"/>
      <c r="F31" s="107">
        <f>IF(J31="Other",F32,J31)</f>
        <v>0</v>
      </c>
      <c r="G31" s="14"/>
      <c r="H31" s="14"/>
      <c r="I31" s="14"/>
      <c r="J31" s="14"/>
    </row>
    <row r="32" spans="1:12">
      <c r="A32" s="14"/>
      <c r="B32" s="14"/>
      <c r="C32" s="14"/>
      <c r="D32" s="14"/>
      <c r="E32" s="37"/>
      <c r="F32" s="67" t="str">
        <f>IF(J32="Otro",F33,J32)</f>
        <v>Euro €</v>
      </c>
      <c r="G32" s="37"/>
      <c r="H32" s="37"/>
      <c r="I32" s="48" t="s">
        <v>206</v>
      </c>
      <c r="J32" s="43" t="s">
        <v>171</v>
      </c>
    </row>
    <row r="33" spans="1:16">
      <c r="A33" s="14"/>
      <c r="B33" s="14"/>
      <c r="C33" s="14"/>
      <c r="D33" s="14"/>
      <c r="E33" s="44" t="s">
        <v>203</v>
      </c>
      <c r="F33" s="53"/>
      <c r="G33" s="45"/>
      <c r="H33" s="14"/>
      <c r="I33" s="64" t="s">
        <v>201</v>
      </c>
      <c r="J33" s="43"/>
    </row>
    <row r="34" spans="1:16">
      <c r="A34" s="14"/>
      <c r="B34" s="14"/>
      <c r="C34" s="14"/>
      <c r="D34" s="14"/>
      <c r="E34" s="44"/>
      <c r="F34" s="44"/>
      <c r="G34" s="45"/>
      <c r="H34" s="14"/>
      <c r="J34" s="65" t="s">
        <v>202</v>
      </c>
    </row>
    <row r="35" spans="1:16" ht="4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6">
      <c r="A36" s="129" t="s">
        <v>196</v>
      </c>
      <c r="B36" s="130"/>
      <c r="C36" s="130"/>
      <c r="D36" s="130"/>
      <c r="E36" s="130"/>
      <c r="F36" s="39"/>
      <c r="G36" s="39"/>
      <c r="H36" s="40" t="s">
        <v>197</v>
      </c>
      <c r="I36" s="38" t="s">
        <v>198</v>
      </c>
      <c r="J36" s="40" t="s">
        <v>199</v>
      </c>
    </row>
    <row r="37" spans="1:16">
      <c r="A37" s="91"/>
      <c r="B37" s="92"/>
      <c r="C37" s="92"/>
      <c r="D37" s="92"/>
      <c r="E37" s="92"/>
      <c r="F37" s="92"/>
      <c r="G37" s="92"/>
      <c r="H37" s="41"/>
      <c r="I37" s="41" t="str">
        <f>"("&amp;$F$32&amp;")"</f>
        <v>(Euro €)</v>
      </c>
      <c r="J37" s="41" t="str">
        <f>"("&amp;$F$32&amp;")"</f>
        <v>(Euro €)</v>
      </c>
    </row>
    <row r="38" spans="1:16">
      <c r="A38" s="115"/>
      <c r="B38" s="116"/>
      <c r="C38" s="116"/>
      <c r="D38" s="116"/>
      <c r="E38" s="116"/>
      <c r="F38" s="116"/>
      <c r="G38" s="117"/>
      <c r="H38" s="90"/>
      <c r="I38" s="46"/>
      <c r="J38" s="42">
        <f t="shared" ref="J38:J64" si="0">H38*I38</f>
        <v>0</v>
      </c>
    </row>
    <row r="39" spans="1:16">
      <c r="A39" s="115"/>
      <c r="B39" s="116"/>
      <c r="C39" s="116"/>
      <c r="D39" s="116"/>
      <c r="E39" s="116"/>
      <c r="F39" s="116"/>
      <c r="G39" s="117"/>
      <c r="H39" s="43"/>
      <c r="I39" s="46"/>
      <c r="J39" s="42">
        <f t="shared" si="0"/>
        <v>0</v>
      </c>
      <c r="M39" s="5"/>
      <c r="P39" s="1"/>
    </row>
    <row r="40" spans="1:16">
      <c r="A40" s="115"/>
      <c r="B40" s="116"/>
      <c r="C40" s="116"/>
      <c r="D40" s="116"/>
      <c r="E40" s="116"/>
      <c r="F40" s="116"/>
      <c r="G40" s="117"/>
      <c r="H40" s="43"/>
      <c r="I40" s="46"/>
      <c r="J40" s="42">
        <f t="shared" si="0"/>
        <v>0</v>
      </c>
      <c r="M40" s="5"/>
      <c r="P40" s="1"/>
    </row>
    <row r="41" spans="1:16">
      <c r="A41" s="115"/>
      <c r="B41" s="116"/>
      <c r="C41" s="116"/>
      <c r="D41" s="116"/>
      <c r="E41" s="116"/>
      <c r="F41" s="116"/>
      <c r="G41" s="117"/>
      <c r="H41" s="43"/>
      <c r="I41" s="46"/>
      <c r="J41" s="42">
        <f t="shared" si="0"/>
        <v>0</v>
      </c>
      <c r="M41" s="5"/>
      <c r="P41" s="1"/>
    </row>
    <row r="42" spans="1:16">
      <c r="A42" s="115"/>
      <c r="B42" s="116"/>
      <c r="C42" s="116"/>
      <c r="D42" s="116"/>
      <c r="E42" s="116"/>
      <c r="F42" s="116"/>
      <c r="G42" s="117"/>
      <c r="H42" s="43"/>
      <c r="I42" s="46"/>
      <c r="J42" s="42">
        <f t="shared" si="0"/>
        <v>0</v>
      </c>
      <c r="M42" s="5"/>
      <c r="P42" s="1"/>
    </row>
    <row r="43" spans="1:16">
      <c r="A43" s="115"/>
      <c r="B43" s="116"/>
      <c r="C43" s="116"/>
      <c r="D43" s="116"/>
      <c r="E43" s="116"/>
      <c r="F43" s="116"/>
      <c r="G43" s="117"/>
      <c r="H43" s="43"/>
      <c r="I43" s="46"/>
      <c r="J43" s="42">
        <f t="shared" si="0"/>
        <v>0</v>
      </c>
      <c r="M43" s="5"/>
      <c r="P43" s="1"/>
    </row>
    <row r="44" spans="1:16">
      <c r="A44" s="115"/>
      <c r="B44" s="116"/>
      <c r="C44" s="116"/>
      <c r="D44" s="116"/>
      <c r="E44" s="116"/>
      <c r="F44" s="116"/>
      <c r="G44" s="117"/>
      <c r="H44" s="43"/>
      <c r="I44" s="46"/>
      <c r="J44" s="42">
        <f t="shared" si="0"/>
        <v>0</v>
      </c>
      <c r="M44" s="1"/>
      <c r="P44" s="1"/>
    </row>
    <row r="45" spans="1:16">
      <c r="A45" s="115"/>
      <c r="B45" s="116"/>
      <c r="C45" s="116"/>
      <c r="D45" s="116"/>
      <c r="E45" s="116"/>
      <c r="F45" s="116"/>
      <c r="G45" s="117"/>
      <c r="H45" s="43"/>
      <c r="I45" s="46"/>
      <c r="J45" s="42">
        <f t="shared" si="0"/>
        <v>0</v>
      </c>
      <c r="M45" s="1"/>
    </row>
    <row r="46" spans="1:16">
      <c r="A46" s="115"/>
      <c r="B46" s="116"/>
      <c r="C46" s="116"/>
      <c r="D46" s="116"/>
      <c r="E46" s="116"/>
      <c r="F46" s="116"/>
      <c r="G46" s="117"/>
      <c r="H46" s="43"/>
      <c r="I46" s="46"/>
      <c r="J46" s="42">
        <f t="shared" si="0"/>
        <v>0</v>
      </c>
      <c r="M46" s="1"/>
    </row>
    <row r="47" spans="1:16">
      <c r="A47" s="115"/>
      <c r="B47" s="116"/>
      <c r="C47" s="116"/>
      <c r="D47" s="116"/>
      <c r="E47" s="116"/>
      <c r="F47" s="116"/>
      <c r="G47" s="117"/>
      <c r="H47" s="43"/>
      <c r="I47" s="46"/>
      <c r="J47" s="42">
        <f t="shared" si="0"/>
        <v>0</v>
      </c>
      <c r="M47" s="1"/>
    </row>
    <row r="48" spans="1:16">
      <c r="A48" s="115"/>
      <c r="B48" s="116"/>
      <c r="C48" s="116"/>
      <c r="D48" s="116"/>
      <c r="E48" s="116"/>
      <c r="F48" s="116"/>
      <c r="G48" s="117"/>
      <c r="H48" s="43"/>
      <c r="I48" s="46"/>
      <c r="J48" s="42">
        <f t="shared" si="0"/>
        <v>0</v>
      </c>
      <c r="M48" s="1"/>
    </row>
    <row r="49" spans="1:14">
      <c r="A49" s="115"/>
      <c r="B49" s="116"/>
      <c r="C49" s="116"/>
      <c r="D49" s="116"/>
      <c r="E49" s="116"/>
      <c r="F49" s="116"/>
      <c r="G49" s="117"/>
      <c r="H49" s="43"/>
      <c r="I49" s="46"/>
      <c r="J49" s="42">
        <f t="shared" si="0"/>
        <v>0</v>
      </c>
      <c r="M49" s="1"/>
    </row>
    <row r="50" spans="1:14">
      <c r="A50" s="115"/>
      <c r="B50" s="116"/>
      <c r="C50" s="116"/>
      <c r="D50" s="116"/>
      <c r="E50" s="116"/>
      <c r="F50" s="116"/>
      <c r="G50" s="117"/>
      <c r="H50" s="43"/>
      <c r="I50" s="46"/>
      <c r="J50" s="42">
        <f t="shared" si="0"/>
        <v>0</v>
      </c>
      <c r="M50" s="1"/>
    </row>
    <row r="51" spans="1:14">
      <c r="A51" s="115"/>
      <c r="B51" s="116"/>
      <c r="C51" s="116"/>
      <c r="D51" s="116"/>
      <c r="E51" s="116"/>
      <c r="F51" s="116"/>
      <c r="G51" s="117"/>
      <c r="H51" s="43"/>
      <c r="I51" s="46"/>
      <c r="J51" s="42">
        <f t="shared" si="0"/>
        <v>0</v>
      </c>
    </row>
    <row r="52" spans="1:14">
      <c r="A52" s="115"/>
      <c r="B52" s="116"/>
      <c r="C52" s="116"/>
      <c r="D52" s="116"/>
      <c r="E52" s="116"/>
      <c r="F52" s="116"/>
      <c r="G52" s="117"/>
      <c r="H52" s="43"/>
      <c r="I52" s="46"/>
      <c r="J52" s="42">
        <f t="shared" si="0"/>
        <v>0</v>
      </c>
      <c r="M52" s="1"/>
    </row>
    <row r="53" spans="1:14">
      <c r="A53" s="115"/>
      <c r="B53" s="116"/>
      <c r="C53" s="116"/>
      <c r="D53" s="116"/>
      <c r="E53" s="116"/>
      <c r="F53" s="116"/>
      <c r="G53" s="117"/>
      <c r="H53" s="43"/>
      <c r="I53" s="46"/>
      <c r="J53" s="42">
        <f t="shared" si="0"/>
        <v>0</v>
      </c>
      <c r="M53" s="1"/>
    </row>
    <row r="54" spans="1:14">
      <c r="A54" s="115"/>
      <c r="B54" s="116"/>
      <c r="C54" s="116"/>
      <c r="D54" s="116"/>
      <c r="E54" s="116"/>
      <c r="F54" s="116"/>
      <c r="G54" s="117"/>
      <c r="H54" s="43"/>
      <c r="I54" s="46"/>
      <c r="J54" s="42">
        <f t="shared" si="0"/>
        <v>0</v>
      </c>
      <c r="M54" s="1"/>
    </row>
    <row r="55" spans="1:14">
      <c r="A55" s="115"/>
      <c r="B55" s="116"/>
      <c r="C55" s="116"/>
      <c r="D55" s="116"/>
      <c r="E55" s="116"/>
      <c r="F55" s="116"/>
      <c r="G55" s="117"/>
      <c r="H55" s="43"/>
      <c r="I55" s="46"/>
      <c r="J55" s="42">
        <f t="shared" si="0"/>
        <v>0</v>
      </c>
      <c r="M55" s="1"/>
    </row>
    <row r="56" spans="1:14">
      <c r="A56" s="115"/>
      <c r="B56" s="116"/>
      <c r="C56" s="116"/>
      <c r="D56" s="116"/>
      <c r="E56" s="116"/>
      <c r="F56" s="116"/>
      <c r="G56" s="117"/>
      <c r="H56" s="43"/>
      <c r="I56" s="46"/>
      <c r="J56" s="42">
        <f t="shared" si="0"/>
        <v>0</v>
      </c>
      <c r="M56" s="1"/>
    </row>
    <row r="57" spans="1:14">
      <c r="A57" s="115"/>
      <c r="B57" s="116"/>
      <c r="C57" s="116"/>
      <c r="D57" s="116"/>
      <c r="E57" s="116"/>
      <c r="F57" s="116"/>
      <c r="G57" s="117"/>
      <c r="H57" s="43"/>
      <c r="I57" s="46"/>
      <c r="J57" s="42">
        <f t="shared" si="0"/>
        <v>0</v>
      </c>
      <c r="N57" s="71"/>
    </row>
    <row r="58" spans="1:14">
      <c r="A58" s="115"/>
      <c r="B58" s="116"/>
      <c r="C58" s="116"/>
      <c r="D58" s="116"/>
      <c r="E58" s="116"/>
      <c r="F58" s="116"/>
      <c r="G58" s="117"/>
      <c r="H58" s="43"/>
      <c r="I58" s="46"/>
      <c r="J58" s="42">
        <f t="shared" si="0"/>
        <v>0</v>
      </c>
    </row>
    <row r="59" spans="1:14">
      <c r="A59" s="115"/>
      <c r="B59" s="116"/>
      <c r="C59" s="116"/>
      <c r="D59" s="116"/>
      <c r="E59" s="116"/>
      <c r="F59" s="116"/>
      <c r="G59" s="117"/>
      <c r="H59" s="43"/>
      <c r="I59" s="46"/>
      <c r="J59" s="42">
        <f t="shared" si="0"/>
        <v>0</v>
      </c>
    </row>
    <row r="60" spans="1:14">
      <c r="A60" s="115"/>
      <c r="B60" s="116"/>
      <c r="C60" s="116"/>
      <c r="D60" s="116"/>
      <c r="E60" s="116"/>
      <c r="F60" s="116"/>
      <c r="G60" s="117"/>
      <c r="H60" s="43"/>
      <c r="I60" s="46"/>
      <c r="J60" s="42">
        <f t="shared" si="0"/>
        <v>0</v>
      </c>
    </row>
    <row r="61" spans="1:14">
      <c r="A61" s="115"/>
      <c r="B61" s="116"/>
      <c r="C61" s="116"/>
      <c r="D61" s="116"/>
      <c r="E61" s="116"/>
      <c r="F61" s="116"/>
      <c r="G61" s="117"/>
      <c r="H61" s="43"/>
      <c r="I61" s="46"/>
      <c r="J61" s="42">
        <f t="shared" si="0"/>
        <v>0</v>
      </c>
    </row>
    <row r="62" spans="1:14">
      <c r="A62" s="115"/>
      <c r="B62" s="116"/>
      <c r="C62" s="116"/>
      <c r="D62" s="116"/>
      <c r="E62" s="116"/>
      <c r="F62" s="116"/>
      <c r="G62" s="117"/>
      <c r="H62" s="43"/>
      <c r="I62" s="46"/>
      <c r="J62" s="42">
        <f t="shared" si="0"/>
        <v>0</v>
      </c>
    </row>
    <row r="63" spans="1:14">
      <c r="A63" s="115"/>
      <c r="B63" s="116"/>
      <c r="C63" s="116"/>
      <c r="D63" s="116"/>
      <c r="E63" s="116"/>
      <c r="F63" s="116"/>
      <c r="G63" s="117"/>
      <c r="H63" s="43"/>
      <c r="I63" s="46"/>
      <c r="J63" s="42">
        <f t="shared" si="0"/>
        <v>0</v>
      </c>
    </row>
    <row r="64" spans="1:14">
      <c r="A64" s="115"/>
      <c r="B64" s="116"/>
      <c r="C64" s="116"/>
      <c r="D64" s="116"/>
      <c r="E64" s="116"/>
      <c r="F64" s="116"/>
      <c r="G64" s="117"/>
      <c r="H64" s="43"/>
      <c r="I64" s="46"/>
      <c r="J64" s="42">
        <f t="shared" si="0"/>
        <v>0</v>
      </c>
    </row>
    <row r="65" spans="1:14" ht="17.25" customHeight="1">
      <c r="A65" s="18"/>
      <c r="B65" s="18"/>
      <c r="C65" s="18"/>
      <c r="D65" s="18"/>
      <c r="E65" s="18"/>
      <c r="F65" s="18"/>
      <c r="G65" s="18"/>
      <c r="H65" s="124" t="str">
        <f>"Subtotal (" &amp;$F$32&amp;")"</f>
        <v>Subtotal (Euro €)</v>
      </c>
      <c r="I65" s="125"/>
      <c r="J65" s="47">
        <f>SUM(J38:J64)</f>
        <v>0</v>
      </c>
    </row>
    <row r="66" spans="1:14" ht="5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4">
      <c r="A67" s="18"/>
      <c r="B67" s="18"/>
      <c r="C67" s="18"/>
      <c r="D67" s="18"/>
      <c r="E67" s="18"/>
      <c r="F67" s="18"/>
      <c r="G67" s="61" t="s">
        <v>204</v>
      </c>
      <c r="H67" s="122" t="s">
        <v>176</v>
      </c>
      <c r="I67" s="123"/>
      <c r="J67" s="59">
        <f>IF($F$32="Euro €",J65,J65/J33)</f>
        <v>0</v>
      </c>
    </row>
    <row r="68" spans="1:14">
      <c r="A68" s="18"/>
      <c r="B68" s="18"/>
      <c r="C68" s="18"/>
      <c r="D68" s="18"/>
      <c r="E68" s="18"/>
      <c r="F68" s="18"/>
      <c r="G68" s="61" t="s">
        <v>416</v>
      </c>
      <c r="H68" s="120" t="s">
        <v>175</v>
      </c>
      <c r="I68" s="121"/>
      <c r="J68" s="30">
        <f>J67*21/100</f>
        <v>0</v>
      </c>
    </row>
    <row r="69" spans="1:14" ht="13" thickBot="1">
      <c r="A69" s="20"/>
      <c r="B69" s="20"/>
      <c r="C69" s="18"/>
      <c r="D69" s="18"/>
      <c r="E69" s="18"/>
      <c r="F69" s="18"/>
      <c r="G69" s="18"/>
      <c r="H69" s="118" t="str">
        <f>"Total (Euro €)"</f>
        <v>Total (Euro €)</v>
      </c>
      <c r="I69" s="119"/>
      <c r="J69" s="60">
        <f>SUM(J67:J68)</f>
        <v>0</v>
      </c>
    </row>
    <row r="70" spans="1:14" ht="13" thickTop="1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4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4">
      <c r="A72" s="21" t="s">
        <v>185</v>
      </c>
      <c r="B72" s="22"/>
      <c r="C72" s="22"/>
      <c r="D72" s="21" t="s">
        <v>186</v>
      </c>
      <c r="E72" s="22"/>
      <c r="F72" s="23"/>
      <c r="G72" s="23"/>
      <c r="H72" s="23"/>
      <c r="I72" s="23"/>
      <c r="J72" s="24"/>
    </row>
    <row r="73" spans="1:14">
      <c r="A73" s="95" t="s">
        <v>606</v>
      </c>
      <c r="B73" s="18"/>
      <c r="C73" s="18"/>
      <c r="D73" s="25" t="s">
        <v>403</v>
      </c>
      <c r="E73" s="18"/>
      <c r="F73" s="18"/>
      <c r="G73" s="18"/>
      <c r="H73" s="18"/>
      <c r="I73" s="18"/>
      <c r="J73" s="26"/>
    </row>
    <row r="74" spans="1:14">
      <c r="A74" s="25" t="s">
        <v>724</v>
      </c>
      <c r="B74" s="18"/>
      <c r="C74" s="18"/>
      <c r="D74" s="25" t="s">
        <v>6</v>
      </c>
      <c r="E74" s="126" t="s">
        <v>540</v>
      </c>
      <c r="F74" s="126"/>
      <c r="G74" s="126"/>
      <c r="H74" s="18"/>
      <c r="I74" s="18"/>
      <c r="J74" s="26"/>
    </row>
    <row r="75" spans="1:14">
      <c r="A75" s="95" t="s">
        <v>445</v>
      </c>
      <c r="B75" s="18"/>
      <c r="C75" s="18"/>
      <c r="D75" s="25" t="s">
        <v>3</v>
      </c>
      <c r="E75" s="18"/>
      <c r="F75" s="18"/>
      <c r="G75" s="18"/>
      <c r="H75" s="18"/>
      <c r="I75" s="18"/>
      <c r="J75" s="26"/>
    </row>
    <row r="76" spans="1:14">
      <c r="A76" s="25" t="s">
        <v>3</v>
      </c>
      <c r="B76" s="18"/>
      <c r="C76" s="18"/>
      <c r="D76" s="25" t="s">
        <v>5</v>
      </c>
      <c r="E76" s="18" t="str">
        <f>IF(C6="","",C6)</f>
        <v/>
      </c>
      <c r="F76" s="18"/>
      <c r="G76" s="18"/>
      <c r="H76" s="18"/>
      <c r="I76" s="18"/>
      <c r="J76" s="26"/>
    </row>
    <row r="77" spans="1:14">
      <c r="A77" s="95" t="s">
        <v>4</v>
      </c>
      <c r="B77" s="18"/>
      <c r="C77" s="18"/>
      <c r="D77" s="25"/>
      <c r="E77" s="18"/>
      <c r="F77" s="18"/>
      <c r="G77" s="18"/>
      <c r="H77" s="18"/>
      <c r="I77" s="18"/>
      <c r="J77" s="26"/>
    </row>
    <row r="78" spans="1:14">
      <c r="A78" s="27" t="s">
        <v>378</v>
      </c>
      <c r="B78" s="28"/>
      <c r="C78" s="28"/>
      <c r="D78" s="27"/>
      <c r="E78" s="28"/>
      <c r="F78" s="28"/>
      <c r="G78" s="28"/>
      <c r="H78" s="28"/>
      <c r="I78" s="28"/>
      <c r="J78" s="29"/>
    </row>
    <row r="79" spans="1:14" ht="15">
      <c r="J79" s="4"/>
    </row>
    <row r="80" spans="1:14">
      <c r="N80" s="82" t="s">
        <v>323</v>
      </c>
    </row>
    <row r="84" spans="14:14">
      <c r="N84" s="69" t="s">
        <v>241</v>
      </c>
    </row>
    <row r="85" spans="14:14">
      <c r="N85" t="s">
        <v>242</v>
      </c>
    </row>
    <row r="86" spans="14:14">
      <c r="N86" t="s">
        <v>243</v>
      </c>
    </row>
    <row r="87" spans="14:14">
      <c r="N87" t="s">
        <v>246</v>
      </c>
    </row>
    <row r="89" spans="14:14">
      <c r="N89" s="71" t="s">
        <v>394</v>
      </c>
    </row>
    <row r="90" spans="14:14">
      <c r="N90" s="71" t="s">
        <v>395</v>
      </c>
    </row>
    <row r="91" spans="14:14">
      <c r="N91" t="s">
        <v>331</v>
      </c>
    </row>
    <row r="93" spans="14:14">
      <c r="N93" t="s">
        <v>334</v>
      </c>
    </row>
    <row r="94" spans="14:14">
      <c r="N94" t="s">
        <v>333</v>
      </c>
    </row>
    <row r="95" spans="14:14">
      <c r="N95" s="71" t="s">
        <v>376</v>
      </c>
    </row>
    <row r="97" spans="14:15">
      <c r="N97" t="s">
        <v>190</v>
      </c>
      <c r="O97" s="71" t="s">
        <v>348</v>
      </c>
    </row>
    <row r="98" spans="14:15">
      <c r="N98" t="s">
        <v>322</v>
      </c>
    </row>
    <row r="99" spans="14:15">
      <c r="N99" t="s">
        <v>317</v>
      </c>
    </row>
    <row r="100" spans="14:15">
      <c r="N100" t="s">
        <v>314</v>
      </c>
    </row>
    <row r="101" spans="14:15">
      <c r="N101" t="s">
        <v>319</v>
      </c>
    </row>
    <row r="102" spans="14:15">
      <c r="N102" t="s">
        <v>316</v>
      </c>
    </row>
    <row r="103" spans="14:15">
      <c r="N103" t="s">
        <v>311</v>
      </c>
    </row>
    <row r="104" spans="14:15">
      <c r="N104" t="s">
        <v>313</v>
      </c>
    </row>
    <row r="105" spans="14:15">
      <c r="N105" t="s">
        <v>315</v>
      </c>
    </row>
    <row r="106" spans="14:15">
      <c r="N106" t="s">
        <v>373</v>
      </c>
    </row>
    <row r="107" spans="14:15">
      <c r="N107" t="s">
        <v>324</v>
      </c>
      <c r="O107" s="71" t="s">
        <v>347</v>
      </c>
    </row>
    <row r="108" spans="14:15">
      <c r="N108" s="71" t="s">
        <v>312</v>
      </c>
    </row>
    <row r="109" spans="14:15">
      <c r="N109" s="71" t="s">
        <v>325</v>
      </c>
    </row>
    <row r="110" spans="14:15">
      <c r="N110" s="71" t="s">
        <v>321</v>
      </c>
    </row>
    <row r="111" spans="14:15">
      <c r="N111" s="71" t="s">
        <v>308</v>
      </c>
    </row>
    <row r="112" spans="14:15">
      <c r="N112" s="71" t="s">
        <v>318</v>
      </c>
    </row>
    <row r="113" spans="13:20">
      <c r="N113" s="71" t="s">
        <v>346</v>
      </c>
      <c r="O113" s="71" t="s">
        <v>347</v>
      </c>
    </row>
    <row r="114" spans="13:20">
      <c r="N114" s="71" t="s">
        <v>309</v>
      </c>
    </row>
    <row r="115" spans="13:20">
      <c r="N115" s="71" t="s">
        <v>320</v>
      </c>
    </row>
    <row r="116" spans="13:20">
      <c r="N116" s="71" t="s">
        <v>310</v>
      </c>
    </row>
    <row r="118" spans="13:20">
      <c r="N118" t="s">
        <v>171</v>
      </c>
    </row>
    <row r="119" spans="13:20">
      <c r="N119" t="s">
        <v>174</v>
      </c>
    </row>
    <row r="120" spans="13:20" ht="14">
      <c r="N120" t="s">
        <v>172</v>
      </c>
      <c r="T120" s="103"/>
    </row>
    <row r="121" spans="13:20" ht="14">
      <c r="N121" t="s">
        <v>173</v>
      </c>
      <c r="T121" s="104"/>
    </row>
    <row r="122" spans="13:20" ht="14">
      <c r="N122" t="s">
        <v>200</v>
      </c>
      <c r="T122" s="103"/>
    </row>
    <row r="123" spans="13:20" ht="14">
      <c r="M123" s="5"/>
      <c r="T123" s="103"/>
    </row>
    <row r="124" spans="13:20" ht="14">
      <c r="M124" s="5"/>
      <c r="T124" s="103"/>
    </row>
    <row r="125" spans="13:20" ht="14">
      <c r="M125" s="5"/>
      <c r="N125" s="97" t="s">
        <v>675</v>
      </c>
      <c r="O125" s="110" t="s">
        <v>676</v>
      </c>
      <c r="P125" s="97" t="s">
        <v>698</v>
      </c>
      <c r="Q125" s="100" t="s">
        <v>627</v>
      </c>
      <c r="T125" s="103"/>
    </row>
    <row r="126" spans="13:20" ht="14">
      <c r="M126" s="5"/>
      <c r="N126" s="97" t="s">
        <v>844</v>
      </c>
      <c r="O126" s="110" t="s">
        <v>845</v>
      </c>
      <c r="P126" s="97" t="s">
        <v>698</v>
      </c>
      <c r="Q126" s="100" t="s">
        <v>627</v>
      </c>
      <c r="T126" s="103"/>
    </row>
    <row r="127" spans="13:20" ht="14">
      <c r="M127" s="5"/>
      <c r="N127" s="97" t="s">
        <v>843</v>
      </c>
      <c r="O127" s="110" t="s">
        <v>677</v>
      </c>
      <c r="P127" s="97" t="s">
        <v>698</v>
      </c>
      <c r="Q127" s="100" t="s">
        <v>626</v>
      </c>
      <c r="T127" s="103"/>
    </row>
    <row r="128" spans="13:20" ht="14">
      <c r="M128" s="5"/>
      <c r="N128" s="97" t="s">
        <v>492</v>
      </c>
      <c r="O128" s="101">
        <v>90121300</v>
      </c>
      <c r="P128" s="97" t="s">
        <v>708</v>
      </c>
      <c r="Q128" t="s">
        <v>625</v>
      </c>
      <c r="T128" s="103"/>
    </row>
    <row r="129" spans="13:20" ht="14">
      <c r="M129" s="5"/>
      <c r="N129" s="97" t="s">
        <v>856</v>
      </c>
      <c r="O129" s="101">
        <v>90141300</v>
      </c>
      <c r="P129" s="97" t="s">
        <v>708</v>
      </c>
      <c r="Q129" s="71" t="s">
        <v>625</v>
      </c>
      <c r="T129" s="103"/>
    </row>
    <row r="130" spans="13:20" ht="14">
      <c r="M130" s="5"/>
      <c r="N130" s="100" t="s">
        <v>544</v>
      </c>
      <c r="O130" s="101" t="s">
        <v>546</v>
      </c>
      <c r="P130" s="97" t="s">
        <v>699</v>
      </c>
      <c r="Q130" t="s">
        <v>627</v>
      </c>
      <c r="T130" s="103"/>
    </row>
    <row r="131" spans="13:20" ht="14">
      <c r="M131" s="5"/>
      <c r="N131" s="97" t="s">
        <v>511</v>
      </c>
      <c r="O131" s="106">
        <v>99991300</v>
      </c>
      <c r="P131" s="97" t="s">
        <v>708</v>
      </c>
      <c r="Q131" s="71" t="s">
        <v>762</v>
      </c>
      <c r="T131" s="103"/>
    </row>
    <row r="132" spans="13:20" ht="14">
      <c r="M132" s="5"/>
      <c r="N132" s="100" t="s">
        <v>738</v>
      </c>
      <c r="O132" s="101" t="s">
        <v>739</v>
      </c>
      <c r="P132" s="97" t="s">
        <v>699</v>
      </c>
      <c r="Q132" t="s">
        <v>626</v>
      </c>
      <c r="T132" s="103"/>
    </row>
    <row r="133" spans="13:20" ht="14">
      <c r="M133" s="5"/>
      <c r="N133" s="97" t="s">
        <v>784</v>
      </c>
      <c r="O133" s="106" t="s">
        <v>785</v>
      </c>
      <c r="P133" s="99" t="s">
        <v>699</v>
      </c>
      <c r="Q133" s="100" t="s">
        <v>627</v>
      </c>
      <c r="T133" s="103"/>
    </row>
    <row r="134" spans="13:20" ht="14">
      <c r="M134" s="5"/>
      <c r="N134" s="100" t="s">
        <v>527</v>
      </c>
      <c r="O134" s="101" t="s">
        <v>547</v>
      </c>
      <c r="P134" s="97" t="s">
        <v>699</v>
      </c>
      <c r="Q134" t="s">
        <v>626</v>
      </c>
      <c r="T134" s="103"/>
    </row>
    <row r="135" spans="13:20" ht="14">
      <c r="M135" s="5"/>
      <c r="N135" s="100" t="s">
        <v>533</v>
      </c>
      <c r="O135" s="101" t="s">
        <v>548</v>
      </c>
      <c r="P135" s="97" t="s">
        <v>699</v>
      </c>
      <c r="Q135" t="s">
        <v>626</v>
      </c>
      <c r="T135" s="104"/>
    </row>
    <row r="136" spans="13:20" ht="14">
      <c r="M136" s="5"/>
      <c r="N136" s="100" t="s">
        <v>479</v>
      </c>
      <c r="O136" s="98" t="s">
        <v>549</v>
      </c>
      <c r="P136" s="97" t="s">
        <v>699</v>
      </c>
      <c r="Q136" t="s">
        <v>627</v>
      </c>
      <c r="T136" s="103"/>
    </row>
    <row r="137" spans="13:20" ht="14">
      <c r="M137" s="5"/>
      <c r="N137" s="100" t="s">
        <v>485</v>
      </c>
      <c r="O137" s="101" t="s">
        <v>550</v>
      </c>
      <c r="P137" s="97" t="s">
        <v>699</v>
      </c>
      <c r="Q137" s="71" t="s">
        <v>630</v>
      </c>
      <c r="T137" s="103"/>
    </row>
    <row r="138" spans="13:20" ht="14">
      <c r="M138" s="5"/>
      <c r="N138" s="100" t="s">
        <v>481</v>
      </c>
      <c r="O138" s="98" t="s">
        <v>551</v>
      </c>
      <c r="P138" s="97" t="s">
        <v>699</v>
      </c>
      <c r="Q138" t="s">
        <v>626</v>
      </c>
      <c r="T138" s="103"/>
    </row>
    <row r="139" spans="13:20" ht="14">
      <c r="M139" s="5"/>
      <c r="N139" s="100" t="s">
        <v>640</v>
      </c>
      <c r="O139" s="98" t="s">
        <v>641</v>
      </c>
      <c r="P139" s="97" t="s">
        <v>699</v>
      </c>
      <c r="Q139" s="100" t="s">
        <v>627</v>
      </c>
      <c r="T139" s="103"/>
    </row>
    <row r="140" spans="13:20" ht="14">
      <c r="M140" s="5"/>
      <c r="N140" s="97" t="s">
        <v>475</v>
      </c>
      <c r="O140" s="101" t="s">
        <v>552</v>
      </c>
      <c r="P140" s="97" t="s">
        <v>802</v>
      </c>
      <c r="Q140" t="s">
        <v>630</v>
      </c>
      <c r="T140" s="103"/>
    </row>
    <row r="141" spans="13:20" ht="14">
      <c r="M141" s="5"/>
      <c r="N141" s="97" t="s">
        <v>510</v>
      </c>
      <c r="O141" s="101">
        <v>99991100</v>
      </c>
      <c r="P141" s="97" t="s">
        <v>708</v>
      </c>
      <c r="Q141" s="71" t="s">
        <v>762</v>
      </c>
      <c r="T141" s="103"/>
    </row>
    <row r="142" spans="13:20" ht="14">
      <c r="M142" s="5"/>
      <c r="N142" s="97" t="s">
        <v>848</v>
      </c>
      <c r="O142" s="105" t="s">
        <v>849</v>
      </c>
      <c r="P142" s="75" t="s">
        <v>802</v>
      </c>
      <c r="Q142" s="100" t="s">
        <v>850</v>
      </c>
      <c r="T142" s="103"/>
    </row>
    <row r="143" spans="13:20">
      <c r="M143" s="5"/>
      <c r="N143" s="97" t="s">
        <v>541</v>
      </c>
      <c r="O143" s="101" t="s">
        <v>553</v>
      </c>
      <c r="P143" s="97" t="s">
        <v>802</v>
      </c>
      <c r="Q143" t="s">
        <v>627</v>
      </c>
    </row>
    <row r="144" spans="13:20">
      <c r="M144" s="5"/>
      <c r="N144" s="97" t="s">
        <v>788</v>
      </c>
      <c r="O144" s="97" t="s">
        <v>789</v>
      </c>
      <c r="P144" s="101" t="s">
        <v>731</v>
      </c>
      <c r="Q144" s="97" t="s">
        <v>627</v>
      </c>
    </row>
    <row r="145" spans="13:17">
      <c r="M145" s="5"/>
      <c r="N145" s="97" t="s">
        <v>486</v>
      </c>
      <c r="O145" s="101" t="s">
        <v>554</v>
      </c>
      <c r="P145" s="97" t="s">
        <v>802</v>
      </c>
      <c r="Q145" s="71" t="s">
        <v>630</v>
      </c>
    </row>
    <row r="146" spans="13:17">
      <c r="M146" s="5"/>
      <c r="N146" s="100" t="s">
        <v>496</v>
      </c>
      <c r="O146" s="101" t="s">
        <v>555</v>
      </c>
      <c r="P146" s="97" t="s">
        <v>708</v>
      </c>
      <c r="Q146" s="71" t="s">
        <v>762</v>
      </c>
    </row>
    <row r="147" spans="13:17">
      <c r="M147" s="5"/>
      <c r="N147" s="102" t="s">
        <v>536</v>
      </c>
      <c r="O147" s="101" t="s">
        <v>556</v>
      </c>
      <c r="P147" s="97" t="s">
        <v>802</v>
      </c>
      <c r="Q147" t="s">
        <v>626</v>
      </c>
    </row>
    <row r="148" spans="13:17">
      <c r="M148" s="5"/>
      <c r="N148" s="102" t="s">
        <v>774</v>
      </c>
      <c r="O148" s="105" t="s">
        <v>775</v>
      </c>
      <c r="P148" s="97" t="s">
        <v>802</v>
      </c>
      <c r="Q148" s="100" t="s">
        <v>627</v>
      </c>
    </row>
    <row r="149" spans="13:17">
      <c r="M149" s="5"/>
      <c r="N149" s="102" t="s">
        <v>777</v>
      </c>
      <c r="O149" s="105">
        <v>291200</v>
      </c>
      <c r="P149" s="97" t="s">
        <v>802</v>
      </c>
      <c r="Q149" s="100" t="s">
        <v>630</v>
      </c>
    </row>
    <row r="150" spans="13:17">
      <c r="M150" s="5"/>
      <c r="N150" s="97" t="s">
        <v>642</v>
      </c>
      <c r="O150" s="101" t="s">
        <v>643</v>
      </c>
      <c r="P150" s="97" t="s">
        <v>802</v>
      </c>
      <c r="Q150" t="s">
        <v>630</v>
      </c>
    </row>
    <row r="151" spans="13:17">
      <c r="M151" s="5"/>
      <c r="N151" s="97" t="s">
        <v>531</v>
      </c>
      <c r="O151" s="101" t="s">
        <v>557</v>
      </c>
      <c r="P151" s="97" t="s">
        <v>802</v>
      </c>
      <c r="Q151" t="s">
        <v>627</v>
      </c>
    </row>
    <row r="152" spans="13:17">
      <c r="M152" s="5"/>
      <c r="N152" s="97" t="s">
        <v>740</v>
      </c>
      <c r="O152" s="112" t="s">
        <v>741</v>
      </c>
      <c r="P152" s="97" t="s">
        <v>802</v>
      </c>
      <c r="Q152" s="100" t="s">
        <v>626</v>
      </c>
    </row>
    <row r="153" spans="13:17">
      <c r="M153" s="5"/>
      <c r="N153" s="97" t="s">
        <v>512</v>
      </c>
      <c r="O153" s="101">
        <v>99991200</v>
      </c>
      <c r="P153" s="97" t="s">
        <v>707</v>
      </c>
      <c r="Q153" s="71" t="s">
        <v>762</v>
      </c>
    </row>
    <row r="154" spans="13:17">
      <c r="M154" s="5"/>
      <c r="N154" s="97" t="s">
        <v>847</v>
      </c>
      <c r="O154" s="101">
        <v>90171200</v>
      </c>
      <c r="P154" s="97" t="s">
        <v>707</v>
      </c>
      <c r="Q154" s="71" t="s">
        <v>625</v>
      </c>
    </row>
    <row r="155" spans="13:17">
      <c r="M155" s="5"/>
      <c r="N155" s="97" t="s">
        <v>483</v>
      </c>
      <c r="O155" s="101" t="s">
        <v>558</v>
      </c>
      <c r="P155" s="97" t="s">
        <v>802</v>
      </c>
      <c r="Q155" t="s">
        <v>626</v>
      </c>
    </row>
    <row r="156" spans="13:17">
      <c r="M156" s="5"/>
      <c r="N156" s="97" t="s">
        <v>526</v>
      </c>
      <c r="O156" s="101" t="s">
        <v>559</v>
      </c>
      <c r="P156" s="97" t="s">
        <v>802</v>
      </c>
      <c r="Q156" t="s">
        <v>626</v>
      </c>
    </row>
    <row r="157" spans="13:17">
      <c r="M157" s="5"/>
      <c r="N157" s="97" t="s">
        <v>529</v>
      </c>
      <c r="O157" s="98" t="s">
        <v>560</v>
      </c>
      <c r="P157" s="97" t="s">
        <v>802</v>
      </c>
      <c r="Q157" t="s">
        <v>626</v>
      </c>
    </row>
    <row r="158" spans="13:17">
      <c r="M158" s="5"/>
      <c r="N158" s="97" t="s">
        <v>782</v>
      </c>
      <c r="O158" s="106" t="s">
        <v>783</v>
      </c>
      <c r="P158" s="97" t="s">
        <v>802</v>
      </c>
      <c r="Q158" s="100" t="s">
        <v>626</v>
      </c>
    </row>
    <row r="159" spans="13:17">
      <c r="M159" s="5"/>
      <c r="N159" s="97" t="s">
        <v>530</v>
      </c>
      <c r="O159" s="101" t="s">
        <v>561</v>
      </c>
      <c r="P159" s="97" t="s">
        <v>802</v>
      </c>
      <c r="Q159" t="s">
        <v>626</v>
      </c>
    </row>
    <row r="160" spans="13:17">
      <c r="M160" s="5"/>
      <c r="N160" s="97" t="s">
        <v>736</v>
      </c>
      <c r="O160" s="112" t="s">
        <v>737</v>
      </c>
      <c r="P160" s="97" t="s">
        <v>802</v>
      </c>
      <c r="Q160" t="s">
        <v>626</v>
      </c>
    </row>
    <row r="161" spans="13:17">
      <c r="M161" s="5"/>
      <c r="N161" s="97" t="s">
        <v>750</v>
      </c>
      <c r="O161" s="111" t="s">
        <v>751</v>
      </c>
      <c r="P161" s="97" t="s">
        <v>802</v>
      </c>
      <c r="Q161" s="100" t="s">
        <v>626</v>
      </c>
    </row>
    <row r="162" spans="13:17">
      <c r="M162" s="5"/>
      <c r="N162" s="97" t="s">
        <v>725</v>
      </c>
      <c r="O162" s="105" t="s">
        <v>726</v>
      </c>
      <c r="P162" s="97" t="s">
        <v>802</v>
      </c>
      <c r="Q162" s="100" t="s">
        <v>627</v>
      </c>
    </row>
    <row r="163" spans="13:17">
      <c r="M163" s="5"/>
      <c r="N163" s="97" t="s">
        <v>786</v>
      </c>
      <c r="O163" s="111" t="s">
        <v>787</v>
      </c>
      <c r="P163" s="97" t="s">
        <v>698</v>
      </c>
      <c r="Q163" s="100" t="s">
        <v>626</v>
      </c>
    </row>
    <row r="164" spans="13:17">
      <c r="M164" s="5"/>
      <c r="N164" s="97" t="s">
        <v>534</v>
      </c>
      <c r="O164" s="101" t="s">
        <v>562</v>
      </c>
      <c r="P164" s="97" t="s">
        <v>802</v>
      </c>
      <c r="Q164" t="s">
        <v>626</v>
      </c>
    </row>
    <row r="165" spans="13:17">
      <c r="M165" s="5"/>
      <c r="N165" s="97" t="s">
        <v>472</v>
      </c>
      <c r="O165" s="101" t="s">
        <v>563</v>
      </c>
      <c r="P165" s="97" t="s">
        <v>802</v>
      </c>
      <c r="Q165" t="s">
        <v>627</v>
      </c>
    </row>
    <row r="166" spans="13:17">
      <c r="M166" s="5"/>
      <c r="N166" s="97" t="s">
        <v>478</v>
      </c>
      <c r="O166" s="101" t="s">
        <v>564</v>
      </c>
      <c r="P166" s="97" t="s">
        <v>802</v>
      </c>
      <c r="Q166" t="s">
        <v>626</v>
      </c>
    </row>
    <row r="167" spans="13:17">
      <c r="M167" s="5"/>
      <c r="N167" s="97" t="s">
        <v>668</v>
      </c>
      <c r="O167" s="101" t="s">
        <v>669</v>
      </c>
      <c r="P167" s="97" t="s">
        <v>802</v>
      </c>
      <c r="Q167" t="s">
        <v>627</v>
      </c>
    </row>
    <row r="168" spans="13:17">
      <c r="M168" s="5"/>
      <c r="N168" s="97" t="s">
        <v>487</v>
      </c>
      <c r="O168" s="101" t="s">
        <v>565</v>
      </c>
      <c r="P168" s="97" t="s">
        <v>802</v>
      </c>
      <c r="Q168" t="s">
        <v>630</v>
      </c>
    </row>
    <row r="169" spans="13:17">
      <c r="M169" s="5"/>
      <c r="N169" s="97" t="s">
        <v>491</v>
      </c>
      <c r="O169" s="101">
        <v>90040300</v>
      </c>
      <c r="P169" s="97" t="s">
        <v>707</v>
      </c>
      <c r="Q169" t="s">
        <v>625</v>
      </c>
    </row>
    <row r="170" spans="13:17">
      <c r="M170" s="5"/>
      <c r="N170" s="97" t="s">
        <v>497</v>
      </c>
      <c r="O170" s="101">
        <v>90060300</v>
      </c>
      <c r="P170" s="97" t="s">
        <v>707</v>
      </c>
      <c r="Q170" t="s">
        <v>625</v>
      </c>
    </row>
    <row r="171" spans="13:17">
      <c r="M171" s="5"/>
      <c r="N171" s="97" t="s">
        <v>476</v>
      </c>
      <c r="O171" s="101" t="s">
        <v>566</v>
      </c>
      <c r="P171" s="97" t="s">
        <v>700</v>
      </c>
      <c r="Q171" t="s">
        <v>626</v>
      </c>
    </row>
    <row r="172" spans="13:17">
      <c r="M172" s="5"/>
      <c r="N172" s="102" t="s">
        <v>545</v>
      </c>
      <c r="O172" s="101">
        <v>90050300</v>
      </c>
      <c r="P172" s="97" t="s">
        <v>700</v>
      </c>
      <c r="Q172" t="s">
        <v>625</v>
      </c>
    </row>
    <row r="173" spans="13:17">
      <c r="M173" s="5"/>
      <c r="N173" s="97" t="s">
        <v>513</v>
      </c>
      <c r="O173" s="98">
        <v>99990300</v>
      </c>
      <c r="P173" s="97" t="s">
        <v>707</v>
      </c>
      <c r="Q173" s="71" t="s">
        <v>762</v>
      </c>
    </row>
    <row r="174" spans="13:17">
      <c r="M174" s="5"/>
      <c r="N174" s="97" t="s">
        <v>522</v>
      </c>
      <c r="O174" s="101" t="s">
        <v>567</v>
      </c>
      <c r="P174" s="97" t="s">
        <v>700</v>
      </c>
      <c r="Q174" t="s">
        <v>627</v>
      </c>
    </row>
    <row r="175" spans="13:17">
      <c r="M175" s="5"/>
      <c r="N175" s="97" t="s">
        <v>655</v>
      </c>
      <c r="O175" s="98" t="s">
        <v>656</v>
      </c>
      <c r="P175" s="97" t="s">
        <v>700</v>
      </c>
      <c r="Q175" t="s">
        <v>626</v>
      </c>
    </row>
    <row r="176" spans="13:17">
      <c r="M176" s="5"/>
      <c r="N176" s="97" t="s">
        <v>525</v>
      </c>
      <c r="O176" s="98">
        <v>90090300</v>
      </c>
      <c r="P176" s="97" t="s">
        <v>707</v>
      </c>
      <c r="Q176" s="100" t="s">
        <v>625</v>
      </c>
    </row>
    <row r="177" spans="13:17">
      <c r="M177" s="5"/>
      <c r="N177" s="97" t="s">
        <v>763</v>
      </c>
      <c r="O177" s="98">
        <v>90080300</v>
      </c>
      <c r="P177" s="97" t="s">
        <v>707</v>
      </c>
      <c r="Q177" s="100" t="s">
        <v>625</v>
      </c>
    </row>
    <row r="178" spans="13:17">
      <c r="M178" s="5"/>
      <c r="N178" s="97" t="s">
        <v>743</v>
      </c>
      <c r="O178" s="106" t="s">
        <v>734</v>
      </c>
      <c r="P178" s="97" t="s">
        <v>700</v>
      </c>
      <c r="Q178" s="100" t="s">
        <v>627</v>
      </c>
    </row>
    <row r="179" spans="13:17">
      <c r="M179" s="5"/>
      <c r="N179" s="97" t="s">
        <v>470</v>
      </c>
      <c r="O179" s="101" t="s">
        <v>568</v>
      </c>
      <c r="P179" s="97" t="s">
        <v>700</v>
      </c>
      <c r="Q179" s="71" t="s">
        <v>627</v>
      </c>
    </row>
    <row r="180" spans="13:17">
      <c r="M180" s="5"/>
      <c r="N180" s="97" t="s">
        <v>732</v>
      </c>
      <c r="O180" s="112" t="s">
        <v>733</v>
      </c>
      <c r="P180" s="97" t="s">
        <v>700</v>
      </c>
      <c r="Q180" s="71" t="s">
        <v>627</v>
      </c>
    </row>
    <row r="181" spans="13:17">
      <c r="M181" s="5"/>
      <c r="N181" s="97" t="s">
        <v>488</v>
      </c>
      <c r="O181" s="105" t="s">
        <v>569</v>
      </c>
      <c r="P181" s="97" t="s">
        <v>700</v>
      </c>
      <c r="Q181" s="100" t="s">
        <v>630</v>
      </c>
    </row>
    <row r="182" spans="13:17">
      <c r="M182" s="5"/>
      <c r="N182" s="97" t="s">
        <v>644</v>
      </c>
      <c r="O182" s="98" t="s">
        <v>645</v>
      </c>
      <c r="P182" s="99" t="s">
        <v>700</v>
      </c>
      <c r="Q182" t="s">
        <v>630</v>
      </c>
    </row>
    <row r="183" spans="13:17">
      <c r="M183" s="5"/>
      <c r="N183" s="100" t="s">
        <v>614</v>
      </c>
      <c r="O183" s="101" t="s">
        <v>615</v>
      </c>
      <c r="P183" s="97" t="s">
        <v>701</v>
      </c>
      <c r="Q183" s="71" t="s">
        <v>762</v>
      </c>
    </row>
    <row r="184" spans="13:17">
      <c r="M184" s="5"/>
      <c r="N184" s="97" t="s">
        <v>611</v>
      </c>
      <c r="O184" s="98" t="s">
        <v>612</v>
      </c>
      <c r="P184" s="97" t="s">
        <v>702</v>
      </c>
      <c r="Q184" s="71" t="s">
        <v>762</v>
      </c>
    </row>
    <row r="185" spans="13:17">
      <c r="M185" s="5"/>
      <c r="N185" s="97" t="s">
        <v>482</v>
      </c>
      <c r="O185" s="98">
        <v>90004000</v>
      </c>
      <c r="P185" s="75" t="s">
        <v>701</v>
      </c>
      <c r="Q185" t="s">
        <v>625</v>
      </c>
    </row>
    <row r="186" spans="13:17">
      <c r="M186" s="5"/>
      <c r="N186" s="97" t="s">
        <v>498</v>
      </c>
      <c r="O186" s="101">
        <v>90014000</v>
      </c>
      <c r="P186" s="97" t="s">
        <v>701</v>
      </c>
      <c r="Q186" s="71" t="s">
        <v>625</v>
      </c>
    </row>
    <row r="187" spans="13:17">
      <c r="M187" s="5"/>
      <c r="N187" s="97" t="s">
        <v>502</v>
      </c>
      <c r="O187" s="98">
        <v>90034000</v>
      </c>
      <c r="P187" s="97" t="s">
        <v>701</v>
      </c>
      <c r="Q187" t="s">
        <v>625</v>
      </c>
    </row>
    <row r="188" spans="13:17">
      <c r="M188" s="5"/>
      <c r="N188" s="97" t="s">
        <v>633</v>
      </c>
      <c r="O188" s="98">
        <v>90024000</v>
      </c>
      <c r="P188" s="97" t="s">
        <v>701</v>
      </c>
      <c r="Q188" s="100" t="s">
        <v>625</v>
      </c>
    </row>
    <row r="189" spans="13:17">
      <c r="M189" s="5"/>
      <c r="N189" s="97" t="s">
        <v>695</v>
      </c>
      <c r="O189" s="98" t="s">
        <v>653</v>
      </c>
      <c r="P189" s="99" t="s">
        <v>802</v>
      </c>
      <c r="Q189" t="s">
        <v>630</v>
      </c>
    </row>
    <row r="190" spans="13:17">
      <c r="M190" s="5"/>
      <c r="N190" s="97" t="s">
        <v>696</v>
      </c>
      <c r="O190" s="98" t="s">
        <v>697</v>
      </c>
      <c r="P190" s="97" t="s">
        <v>802</v>
      </c>
      <c r="Q190" t="s">
        <v>630</v>
      </c>
    </row>
    <row r="191" spans="13:17">
      <c r="M191" s="5"/>
      <c r="N191" s="97" t="s">
        <v>514</v>
      </c>
      <c r="O191" s="98">
        <v>99994000</v>
      </c>
      <c r="P191" s="97" t="s">
        <v>701</v>
      </c>
      <c r="Q191" s="71" t="s">
        <v>762</v>
      </c>
    </row>
    <row r="192" spans="13:17">
      <c r="M192" s="5"/>
      <c r="N192" s="97" t="s">
        <v>664</v>
      </c>
      <c r="O192" s="105" t="s">
        <v>665</v>
      </c>
      <c r="P192" s="97" t="s">
        <v>698</v>
      </c>
      <c r="Q192" s="100" t="s">
        <v>627</v>
      </c>
    </row>
    <row r="193" spans="13:17">
      <c r="M193" s="5"/>
      <c r="N193" s="97" t="s">
        <v>703</v>
      </c>
      <c r="O193" s="98" t="s">
        <v>704</v>
      </c>
      <c r="P193" s="97" t="s">
        <v>802</v>
      </c>
      <c r="Q193" s="71" t="s">
        <v>627</v>
      </c>
    </row>
    <row r="194" spans="13:17">
      <c r="M194" s="5"/>
      <c r="N194" s="97" t="s">
        <v>805</v>
      </c>
      <c r="O194" s="98" t="s">
        <v>807</v>
      </c>
      <c r="P194" s="75" t="s">
        <v>802</v>
      </c>
      <c r="Q194" s="71" t="s">
        <v>627</v>
      </c>
    </row>
    <row r="195" spans="13:17">
      <c r="M195" s="5"/>
      <c r="N195" s="97" t="s">
        <v>806</v>
      </c>
      <c r="O195" s="98" t="s">
        <v>808</v>
      </c>
      <c r="P195" s="75" t="s">
        <v>802</v>
      </c>
      <c r="Q195" s="100" t="s">
        <v>627</v>
      </c>
    </row>
    <row r="196" spans="13:17">
      <c r="M196" s="5"/>
      <c r="N196" s="97" t="s">
        <v>631</v>
      </c>
      <c r="O196" s="98">
        <v>90070300</v>
      </c>
      <c r="P196" s="97" t="s">
        <v>707</v>
      </c>
      <c r="Q196" s="71" t="s">
        <v>625</v>
      </c>
    </row>
    <row r="197" spans="13:17">
      <c r="M197" s="5"/>
      <c r="N197" s="100" t="s">
        <v>494</v>
      </c>
      <c r="O197" s="98" t="s">
        <v>570</v>
      </c>
      <c r="P197" s="97" t="s">
        <v>708</v>
      </c>
      <c r="Q197" s="71" t="s">
        <v>762</v>
      </c>
    </row>
    <row r="198" spans="13:17">
      <c r="M198" s="5"/>
      <c r="N198" s="100" t="s">
        <v>523</v>
      </c>
      <c r="O198" s="98" t="s">
        <v>571</v>
      </c>
      <c r="P198" s="97" t="s">
        <v>708</v>
      </c>
      <c r="Q198" s="71" t="s">
        <v>762</v>
      </c>
    </row>
    <row r="199" spans="13:17">
      <c r="M199" s="5"/>
      <c r="N199" s="100" t="s">
        <v>623</v>
      </c>
      <c r="O199" s="98" t="s">
        <v>592</v>
      </c>
      <c r="P199" s="97" t="s">
        <v>708</v>
      </c>
      <c r="Q199" s="71" t="s">
        <v>762</v>
      </c>
    </row>
    <row r="200" spans="13:17">
      <c r="M200" s="5"/>
      <c r="N200" s="100" t="s">
        <v>705</v>
      </c>
      <c r="O200" s="98" t="s">
        <v>706</v>
      </c>
      <c r="P200" s="97" t="s">
        <v>708</v>
      </c>
      <c r="Q200" t="s">
        <v>626</v>
      </c>
    </row>
    <row r="201" spans="13:17">
      <c r="M201" s="5"/>
      <c r="N201" s="100" t="s">
        <v>780</v>
      </c>
      <c r="O201" s="98" t="s">
        <v>781</v>
      </c>
      <c r="P201" s="97" t="s">
        <v>802</v>
      </c>
      <c r="Q201" s="100" t="s">
        <v>627</v>
      </c>
    </row>
    <row r="202" spans="13:17">
      <c r="M202" s="5"/>
      <c r="N202" s="100" t="s">
        <v>500</v>
      </c>
      <c r="O202" s="98" t="s">
        <v>572</v>
      </c>
      <c r="P202" s="97" t="s">
        <v>802</v>
      </c>
      <c r="Q202" s="100" t="s">
        <v>626</v>
      </c>
    </row>
    <row r="203" spans="13:17">
      <c r="M203" s="5"/>
      <c r="N203" s="100" t="s">
        <v>837</v>
      </c>
      <c r="O203" s="98" t="s">
        <v>838</v>
      </c>
      <c r="P203" s="97" t="s">
        <v>802</v>
      </c>
      <c r="Q203" s="100" t="s">
        <v>626</v>
      </c>
    </row>
    <row r="204" spans="13:17">
      <c r="M204" s="5"/>
      <c r="N204" s="100" t="s">
        <v>542</v>
      </c>
      <c r="O204" s="98" t="s">
        <v>573</v>
      </c>
      <c r="P204" s="97" t="s">
        <v>802</v>
      </c>
      <c r="Q204" s="100" t="s">
        <v>627</v>
      </c>
    </row>
    <row r="205" spans="13:17">
      <c r="M205" s="5"/>
      <c r="N205" s="100" t="s">
        <v>790</v>
      </c>
      <c r="O205" s="98" t="s">
        <v>791</v>
      </c>
      <c r="P205" s="97" t="s">
        <v>731</v>
      </c>
      <c r="Q205" s="100" t="s">
        <v>627</v>
      </c>
    </row>
    <row r="206" spans="13:17">
      <c r="M206" s="5"/>
      <c r="N206" s="97" t="s">
        <v>662</v>
      </c>
      <c r="O206" s="101" t="s">
        <v>663</v>
      </c>
      <c r="P206" s="99" t="s">
        <v>698</v>
      </c>
      <c r="Q206" s="71" t="s">
        <v>627</v>
      </c>
    </row>
    <row r="207" spans="13:17">
      <c r="M207" s="5"/>
      <c r="N207" s="97" t="s">
        <v>532</v>
      </c>
      <c r="O207" s="98" t="s">
        <v>574</v>
      </c>
      <c r="P207" s="97" t="s">
        <v>379</v>
      </c>
      <c r="Q207" s="71" t="s">
        <v>762</v>
      </c>
    </row>
    <row r="208" spans="13:17">
      <c r="M208" s="5"/>
      <c r="N208" s="97" t="s">
        <v>609</v>
      </c>
      <c r="O208" s="98" t="s">
        <v>610</v>
      </c>
      <c r="P208" s="97" t="s">
        <v>702</v>
      </c>
      <c r="Q208" s="71" t="s">
        <v>762</v>
      </c>
    </row>
    <row r="209" spans="13:17">
      <c r="M209" s="5"/>
      <c r="N209" s="97" t="s">
        <v>621</v>
      </c>
      <c r="O209" s="101" t="s">
        <v>622</v>
      </c>
      <c r="P209" s="99" t="s">
        <v>702</v>
      </c>
      <c r="Q209" s="71" t="s">
        <v>762</v>
      </c>
    </row>
    <row r="210" spans="13:17">
      <c r="M210" s="5"/>
      <c r="N210" s="100" t="s">
        <v>628</v>
      </c>
      <c r="O210" s="98" t="s">
        <v>629</v>
      </c>
      <c r="P210" s="99" t="s">
        <v>707</v>
      </c>
      <c r="Q210" s="71" t="s">
        <v>762</v>
      </c>
    </row>
    <row r="211" spans="13:17">
      <c r="M211" s="5"/>
      <c r="N211" s="100" t="s">
        <v>504</v>
      </c>
      <c r="O211" s="98" t="s">
        <v>575</v>
      </c>
      <c r="P211" s="97" t="s">
        <v>701</v>
      </c>
      <c r="Q211" s="71" t="s">
        <v>762</v>
      </c>
    </row>
    <row r="212" spans="13:17">
      <c r="M212" s="5"/>
      <c r="N212" s="100" t="s">
        <v>742</v>
      </c>
      <c r="O212" s="98" t="s">
        <v>612</v>
      </c>
      <c r="P212" s="97" t="s">
        <v>708</v>
      </c>
      <c r="Q212" s="71" t="s">
        <v>762</v>
      </c>
    </row>
    <row r="213" spans="13:17">
      <c r="M213" s="5"/>
      <c r="N213" s="97" t="s">
        <v>387</v>
      </c>
      <c r="O213" s="101" t="s">
        <v>576</v>
      </c>
      <c r="P213" s="97" t="s">
        <v>708</v>
      </c>
      <c r="Q213" s="71" t="s">
        <v>762</v>
      </c>
    </row>
    <row r="214" spans="13:17">
      <c r="M214" s="5"/>
      <c r="N214" s="100" t="s">
        <v>507</v>
      </c>
      <c r="O214" s="98" t="s">
        <v>577</v>
      </c>
      <c r="P214" s="99" t="s">
        <v>707</v>
      </c>
      <c r="Q214" s="71" t="s">
        <v>762</v>
      </c>
    </row>
    <row r="215" spans="13:17">
      <c r="M215" s="5"/>
      <c r="N215" s="97" t="s">
        <v>506</v>
      </c>
      <c r="O215" s="101" t="s">
        <v>578</v>
      </c>
      <c r="P215" s="97" t="s">
        <v>708</v>
      </c>
      <c r="Q215" s="71" t="s">
        <v>762</v>
      </c>
    </row>
    <row r="216" spans="13:17" ht="11.25" customHeight="1">
      <c r="M216" s="5"/>
      <c r="N216" s="97" t="s">
        <v>505</v>
      </c>
      <c r="O216" s="98" t="s">
        <v>579</v>
      </c>
      <c r="P216" s="99" t="s">
        <v>708</v>
      </c>
      <c r="Q216" s="71" t="s">
        <v>762</v>
      </c>
    </row>
    <row r="217" spans="13:17" ht="11.25" customHeight="1">
      <c r="M217" s="5"/>
      <c r="N217" s="97" t="s">
        <v>388</v>
      </c>
      <c r="O217" s="98" t="s">
        <v>580</v>
      </c>
      <c r="P217" s="97" t="s">
        <v>708</v>
      </c>
      <c r="Q217" s="71" t="s">
        <v>762</v>
      </c>
    </row>
    <row r="218" spans="13:17" ht="11.25" customHeight="1">
      <c r="M218" s="5"/>
      <c r="N218" s="97" t="s">
        <v>538</v>
      </c>
      <c r="O218" s="98" t="s">
        <v>581</v>
      </c>
      <c r="P218" s="97" t="s">
        <v>709</v>
      </c>
      <c r="Q218" s="71" t="s">
        <v>762</v>
      </c>
    </row>
    <row r="219" spans="13:17" ht="11.25" customHeight="1">
      <c r="M219" s="5"/>
      <c r="N219" s="97" t="s">
        <v>493</v>
      </c>
      <c r="O219" s="98" t="s">
        <v>582</v>
      </c>
      <c r="P219" s="97" t="s">
        <v>701</v>
      </c>
      <c r="Q219" s="71" t="s">
        <v>762</v>
      </c>
    </row>
    <row r="220" spans="13:17" ht="11.25" customHeight="1">
      <c r="M220" s="5"/>
      <c r="N220" s="97" t="s">
        <v>735</v>
      </c>
      <c r="O220" s="106" t="s">
        <v>747</v>
      </c>
      <c r="P220" s="99" t="s">
        <v>698</v>
      </c>
      <c r="Q220" s="100" t="s">
        <v>630</v>
      </c>
    </row>
    <row r="221" spans="13:17">
      <c r="M221" s="5"/>
      <c r="N221" s="97" t="s">
        <v>509</v>
      </c>
      <c r="O221" s="101" t="s">
        <v>583</v>
      </c>
      <c r="P221" s="97" t="s">
        <v>708</v>
      </c>
      <c r="Q221" s="71" t="s">
        <v>762</v>
      </c>
    </row>
    <row r="222" spans="13:17">
      <c r="M222" s="5"/>
      <c r="N222" s="97" t="s">
        <v>660</v>
      </c>
      <c r="O222" s="101" t="s">
        <v>661</v>
      </c>
      <c r="P222" s="97" t="s">
        <v>698</v>
      </c>
      <c r="Q222" s="71" t="s">
        <v>626</v>
      </c>
    </row>
    <row r="223" spans="13:17">
      <c r="M223" s="5"/>
      <c r="N223" s="97" t="s">
        <v>480</v>
      </c>
      <c r="O223" s="98" t="s">
        <v>584</v>
      </c>
      <c r="P223" s="97" t="s">
        <v>698</v>
      </c>
      <c r="Q223" s="71" t="s">
        <v>627</v>
      </c>
    </row>
    <row r="224" spans="13:17">
      <c r="M224" s="5"/>
      <c r="N224" s="97" t="s">
        <v>404</v>
      </c>
      <c r="O224" s="101" t="s">
        <v>585</v>
      </c>
      <c r="P224" s="97" t="s">
        <v>707</v>
      </c>
      <c r="Q224" s="71" t="s">
        <v>762</v>
      </c>
    </row>
    <row r="225" spans="13:17">
      <c r="M225" s="5"/>
      <c r="N225" s="97" t="s">
        <v>508</v>
      </c>
      <c r="O225" s="101" t="s">
        <v>585</v>
      </c>
      <c r="P225" s="97" t="s">
        <v>701</v>
      </c>
      <c r="Q225" s="71" t="s">
        <v>762</v>
      </c>
    </row>
    <row r="226" spans="13:17">
      <c r="M226" s="5"/>
      <c r="N226" s="97" t="s">
        <v>539</v>
      </c>
      <c r="O226" s="101" t="s">
        <v>586</v>
      </c>
      <c r="P226" s="97" t="s">
        <v>707</v>
      </c>
      <c r="Q226" s="71" t="s">
        <v>762</v>
      </c>
    </row>
    <row r="227" spans="13:17">
      <c r="M227" s="5"/>
      <c r="N227" s="102" t="s">
        <v>690</v>
      </c>
      <c r="O227" s="101">
        <v>90100400</v>
      </c>
      <c r="P227" s="97" t="s">
        <v>707</v>
      </c>
      <c r="Q227" s="71" t="s">
        <v>625</v>
      </c>
    </row>
    <row r="228" spans="13:17">
      <c r="M228" s="5"/>
      <c r="N228" s="97" t="s">
        <v>618</v>
      </c>
      <c r="O228" s="98" t="s">
        <v>632</v>
      </c>
      <c r="P228" s="97" t="s">
        <v>707</v>
      </c>
      <c r="Q228" s="71" t="s">
        <v>762</v>
      </c>
    </row>
    <row r="229" spans="13:17">
      <c r="M229" s="5"/>
      <c r="N229" s="97" t="s">
        <v>854</v>
      </c>
      <c r="O229" s="98" t="s">
        <v>855</v>
      </c>
      <c r="P229" s="75" t="s">
        <v>802</v>
      </c>
      <c r="Q229" s="71" t="s">
        <v>853</v>
      </c>
    </row>
    <row r="230" spans="13:17">
      <c r="M230" s="5"/>
      <c r="N230" s="97" t="s">
        <v>649</v>
      </c>
      <c r="O230" s="98" t="s">
        <v>650</v>
      </c>
      <c r="P230" s="97" t="s">
        <v>802</v>
      </c>
      <c r="Q230" s="71" t="s">
        <v>627</v>
      </c>
    </row>
    <row r="231" spans="13:17">
      <c r="M231" s="5"/>
      <c r="N231" s="97" t="s">
        <v>636</v>
      </c>
      <c r="O231" s="101" t="s">
        <v>637</v>
      </c>
      <c r="P231" s="97" t="s">
        <v>802</v>
      </c>
      <c r="Q231" s="71" t="s">
        <v>627</v>
      </c>
    </row>
    <row r="232" spans="13:17">
      <c r="M232" s="5"/>
      <c r="N232" s="97" t="s">
        <v>638</v>
      </c>
      <c r="O232" s="98" t="s">
        <v>639</v>
      </c>
      <c r="P232" s="97" t="s">
        <v>802</v>
      </c>
      <c r="Q232" t="s">
        <v>627</v>
      </c>
    </row>
    <row r="233" spans="13:17">
      <c r="M233" s="5"/>
      <c r="N233" s="97" t="s">
        <v>691</v>
      </c>
      <c r="O233" s="101" t="s">
        <v>646</v>
      </c>
      <c r="P233" s="97" t="s">
        <v>698</v>
      </c>
      <c r="Q233" s="71" t="s">
        <v>627</v>
      </c>
    </row>
    <row r="234" spans="13:17">
      <c r="M234" s="5"/>
      <c r="N234" s="97" t="s">
        <v>692</v>
      </c>
      <c r="O234" s="98" t="s">
        <v>647</v>
      </c>
      <c r="P234" s="97" t="s">
        <v>698</v>
      </c>
      <c r="Q234" s="71" t="s">
        <v>627</v>
      </c>
    </row>
    <row r="235" spans="13:17">
      <c r="M235" s="5"/>
      <c r="N235" s="97" t="s">
        <v>841</v>
      </c>
      <c r="O235" s="101" t="s">
        <v>842</v>
      </c>
      <c r="P235" s="97" t="s">
        <v>802</v>
      </c>
      <c r="Q235" s="71" t="s">
        <v>627</v>
      </c>
    </row>
    <row r="236" spans="13:17">
      <c r="M236" s="5"/>
      <c r="N236" s="97" t="s">
        <v>776</v>
      </c>
      <c r="O236" s="106" t="s">
        <v>846</v>
      </c>
      <c r="P236" s="97" t="s">
        <v>802</v>
      </c>
      <c r="Q236" s="71" t="s">
        <v>626</v>
      </c>
    </row>
    <row r="237" spans="13:17">
      <c r="M237" s="5"/>
      <c r="N237" s="102" t="s">
        <v>693</v>
      </c>
      <c r="O237" s="101" t="s">
        <v>682</v>
      </c>
      <c r="P237" s="97" t="s">
        <v>802</v>
      </c>
      <c r="Q237" s="71" t="s">
        <v>626</v>
      </c>
    </row>
    <row r="238" spans="13:17">
      <c r="M238" s="5"/>
      <c r="N238" s="102" t="s">
        <v>694</v>
      </c>
      <c r="O238" s="105">
        <v>99990500</v>
      </c>
      <c r="P238" s="97" t="s">
        <v>707</v>
      </c>
      <c r="Q238" s="71" t="s">
        <v>762</v>
      </c>
    </row>
    <row r="239" spans="13:17">
      <c r="M239" s="5"/>
      <c r="N239" s="102" t="s">
        <v>851</v>
      </c>
      <c r="O239" s="105" t="s">
        <v>852</v>
      </c>
      <c r="P239" s="75" t="s">
        <v>802</v>
      </c>
      <c r="Q239" s="71" t="s">
        <v>853</v>
      </c>
    </row>
    <row r="240" spans="13:17">
      <c r="M240" s="5"/>
      <c r="N240" s="102" t="s">
        <v>710</v>
      </c>
      <c r="O240" s="105">
        <v>99994600</v>
      </c>
      <c r="P240" s="97" t="s">
        <v>701</v>
      </c>
      <c r="Q240" s="71" t="s">
        <v>762</v>
      </c>
    </row>
    <row r="241" spans="13:17">
      <c r="M241" s="5"/>
      <c r="N241" s="102" t="s">
        <v>711</v>
      </c>
      <c r="O241" s="105" t="s">
        <v>712</v>
      </c>
      <c r="P241" s="97" t="s">
        <v>802</v>
      </c>
      <c r="Q241" s="100" t="s">
        <v>627</v>
      </c>
    </row>
    <row r="242" spans="13:17">
      <c r="M242" s="5"/>
      <c r="N242" s="102" t="s">
        <v>713</v>
      </c>
      <c r="O242" s="105" t="s">
        <v>714</v>
      </c>
      <c r="P242" s="97" t="s">
        <v>802</v>
      </c>
      <c r="Q242" s="100" t="s">
        <v>626</v>
      </c>
    </row>
    <row r="243" spans="13:17">
      <c r="M243" s="5"/>
      <c r="N243" s="102" t="s">
        <v>466</v>
      </c>
      <c r="O243" s="111" t="s">
        <v>587</v>
      </c>
      <c r="P243" s="97" t="s">
        <v>802</v>
      </c>
      <c r="Q243" s="100" t="s">
        <v>626</v>
      </c>
    </row>
    <row r="244" spans="13:17">
      <c r="M244" s="5"/>
      <c r="N244" s="102" t="s">
        <v>515</v>
      </c>
      <c r="O244" s="111">
        <v>99991000</v>
      </c>
      <c r="P244" s="97" t="s">
        <v>701</v>
      </c>
      <c r="Q244" s="71" t="s">
        <v>762</v>
      </c>
    </row>
    <row r="245" spans="13:17">
      <c r="M245" s="5"/>
      <c r="N245" s="102" t="s">
        <v>477</v>
      </c>
      <c r="O245" s="111" t="s">
        <v>588</v>
      </c>
      <c r="P245" s="97" t="s">
        <v>802</v>
      </c>
      <c r="Q245" s="100" t="s">
        <v>627</v>
      </c>
    </row>
    <row r="246" spans="13:17">
      <c r="M246" s="5"/>
      <c r="N246" s="102" t="s">
        <v>803</v>
      </c>
      <c r="O246" s="111" t="s">
        <v>799</v>
      </c>
      <c r="P246" s="97" t="s">
        <v>802</v>
      </c>
      <c r="Q246" s="100" t="s">
        <v>627</v>
      </c>
    </row>
    <row r="247" spans="13:17">
      <c r="M247" s="5"/>
      <c r="N247" s="102" t="s">
        <v>813</v>
      </c>
      <c r="O247" s="111" t="s">
        <v>815</v>
      </c>
      <c r="P247" s="97" t="s">
        <v>698</v>
      </c>
      <c r="Q247" s="100" t="s">
        <v>630</v>
      </c>
    </row>
    <row r="248" spans="13:17">
      <c r="M248" s="5"/>
      <c r="N248" s="102" t="s">
        <v>814</v>
      </c>
      <c r="O248" s="111" t="s">
        <v>816</v>
      </c>
      <c r="P248" s="97" t="s">
        <v>698</v>
      </c>
      <c r="Q248" s="100"/>
    </row>
    <row r="249" spans="13:17">
      <c r="M249" s="5"/>
      <c r="N249" s="102" t="s">
        <v>835</v>
      </c>
      <c r="O249" s="111" t="s">
        <v>836</v>
      </c>
      <c r="P249" s="97" t="s">
        <v>698</v>
      </c>
      <c r="Q249" s="100" t="s">
        <v>630</v>
      </c>
    </row>
    <row r="250" spans="13:17">
      <c r="M250" s="5"/>
      <c r="N250" s="102" t="s">
        <v>528</v>
      </c>
      <c r="O250" s="111" t="s">
        <v>589</v>
      </c>
      <c r="P250" s="97" t="s">
        <v>701</v>
      </c>
      <c r="Q250" s="71" t="s">
        <v>762</v>
      </c>
    </row>
    <row r="251" spans="13:17">
      <c r="M251" s="5"/>
      <c r="N251" s="102" t="s">
        <v>651</v>
      </c>
      <c r="O251" s="111" t="s">
        <v>652</v>
      </c>
      <c r="P251" s="97" t="s">
        <v>802</v>
      </c>
      <c r="Q251" s="100" t="s">
        <v>626</v>
      </c>
    </row>
    <row r="252" spans="13:17">
      <c r="M252" s="5"/>
      <c r="N252" s="97" t="s">
        <v>715</v>
      </c>
      <c r="O252" s="98" t="s">
        <v>716</v>
      </c>
      <c r="P252" s="97" t="s">
        <v>802</v>
      </c>
      <c r="Q252" t="s">
        <v>626</v>
      </c>
    </row>
    <row r="253" spans="13:17">
      <c r="M253" s="5"/>
      <c r="N253" s="97" t="s">
        <v>516</v>
      </c>
      <c r="O253" s="101">
        <v>99994700</v>
      </c>
      <c r="P253" s="97" t="s">
        <v>701</v>
      </c>
      <c r="Q253" s="71" t="s">
        <v>762</v>
      </c>
    </row>
    <row r="254" spans="13:17">
      <c r="M254" s="5"/>
      <c r="N254" s="97" t="s">
        <v>657</v>
      </c>
      <c r="O254" s="101">
        <v>90114700</v>
      </c>
      <c r="P254" s="97" t="s">
        <v>701</v>
      </c>
      <c r="Q254" s="71" t="s">
        <v>762</v>
      </c>
    </row>
    <row r="255" spans="13:17">
      <c r="M255" s="5"/>
      <c r="N255" s="97" t="s">
        <v>794</v>
      </c>
      <c r="O255" s="105" t="s">
        <v>795</v>
      </c>
      <c r="P255" s="97" t="s">
        <v>731</v>
      </c>
      <c r="Q255" s="100" t="s">
        <v>627</v>
      </c>
    </row>
    <row r="256" spans="13:17">
      <c r="M256" s="5"/>
      <c r="N256" s="97" t="s">
        <v>796</v>
      </c>
      <c r="O256" s="105" t="s">
        <v>797</v>
      </c>
      <c r="P256" s="97" t="s">
        <v>731</v>
      </c>
      <c r="Q256" s="100" t="s">
        <v>627</v>
      </c>
    </row>
    <row r="257" spans="1:18">
      <c r="M257" s="5"/>
      <c r="N257" s="97" t="s">
        <v>833</v>
      </c>
      <c r="O257" s="105" t="s">
        <v>834</v>
      </c>
      <c r="P257" s="97" t="s">
        <v>731</v>
      </c>
      <c r="Q257" s="100" t="s">
        <v>626</v>
      </c>
    </row>
    <row r="258" spans="1:18">
      <c r="M258" s="5"/>
      <c r="N258" s="97" t="s">
        <v>495</v>
      </c>
      <c r="O258" s="101" t="s">
        <v>590</v>
      </c>
      <c r="P258" s="99" t="s">
        <v>802</v>
      </c>
      <c r="Q258" s="71" t="s">
        <v>626</v>
      </c>
    </row>
    <row r="259" spans="1:18">
      <c r="M259" s="5"/>
      <c r="N259" s="97" t="s">
        <v>517</v>
      </c>
      <c r="O259" s="105">
        <v>99994800</v>
      </c>
      <c r="P259" s="97" t="s">
        <v>701</v>
      </c>
      <c r="Q259" s="71" t="s">
        <v>762</v>
      </c>
    </row>
    <row r="260" spans="1:18">
      <c r="M260" s="5"/>
      <c r="N260" s="97" t="s">
        <v>800</v>
      </c>
      <c r="O260" s="105" t="s">
        <v>801</v>
      </c>
      <c r="P260" s="97" t="s">
        <v>698</v>
      </c>
      <c r="Q260" s="100" t="s">
        <v>627</v>
      </c>
    </row>
    <row r="261" spans="1:18">
      <c r="M261" s="5"/>
      <c r="N261" s="97" t="s">
        <v>831</v>
      </c>
      <c r="O261" s="105" t="s">
        <v>832</v>
      </c>
      <c r="P261" s="97" t="s">
        <v>698</v>
      </c>
      <c r="Q261" s="100" t="s">
        <v>627</v>
      </c>
    </row>
    <row r="262" spans="1:18">
      <c r="M262" s="5"/>
      <c r="N262" s="97" t="s">
        <v>503</v>
      </c>
      <c r="O262" s="101" t="s">
        <v>591</v>
      </c>
      <c r="P262" s="97" t="s">
        <v>707</v>
      </c>
      <c r="Q262" s="71" t="s">
        <v>625</v>
      </c>
    </row>
    <row r="263" spans="1:18">
      <c r="M263" s="5"/>
      <c r="N263" s="97" t="s">
        <v>648</v>
      </c>
      <c r="O263" s="105">
        <v>99993100</v>
      </c>
      <c r="P263" s="97" t="s">
        <v>707</v>
      </c>
      <c r="Q263" s="71" t="s">
        <v>762</v>
      </c>
    </row>
    <row r="264" spans="1:18">
      <c r="M264" s="5"/>
      <c r="N264" s="100" t="s">
        <v>518</v>
      </c>
      <c r="O264" s="101">
        <v>99994200</v>
      </c>
      <c r="P264" s="97" t="s">
        <v>701</v>
      </c>
      <c r="Q264" s="71" t="s">
        <v>762</v>
      </c>
    </row>
    <row r="265" spans="1:18">
      <c r="M265" s="5"/>
      <c r="N265" s="100" t="s">
        <v>727</v>
      </c>
      <c r="O265" s="105" t="s">
        <v>728</v>
      </c>
      <c r="P265" s="97" t="s">
        <v>698</v>
      </c>
      <c r="Q265" s="100" t="s">
        <v>626</v>
      </c>
    </row>
    <row r="266" spans="1:18">
      <c r="M266" s="5"/>
      <c r="N266" s="100" t="s">
        <v>773</v>
      </c>
      <c r="O266" s="105">
        <v>90154200</v>
      </c>
      <c r="P266" s="97" t="s">
        <v>701</v>
      </c>
      <c r="Q266" s="100" t="s">
        <v>625</v>
      </c>
    </row>
    <row r="267" spans="1:18">
      <c r="M267" s="5"/>
      <c r="N267" s="100" t="s">
        <v>798</v>
      </c>
      <c r="O267" s="105">
        <v>54200</v>
      </c>
      <c r="P267" s="97" t="s">
        <v>698</v>
      </c>
      <c r="Q267" s="100" t="s">
        <v>626</v>
      </c>
    </row>
    <row r="268" spans="1:18">
      <c r="M268" s="5"/>
      <c r="N268" s="97" t="s">
        <v>654</v>
      </c>
      <c r="O268" s="101">
        <v>99994300</v>
      </c>
      <c r="P268" s="97" t="s">
        <v>701</v>
      </c>
      <c r="Q268" s="71" t="s">
        <v>762</v>
      </c>
    </row>
    <row r="269" spans="1:18">
      <c r="A269" s="71"/>
      <c r="B269" s="83"/>
      <c r="M269" s="5"/>
      <c r="N269" s="100" t="s">
        <v>717</v>
      </c>
      <c r="O269" s="101" t="s">
        <v>718</v>
      </c>
      <c r="P269" s="99" t="s">
        <v>802</v>
      </c>
      <c r="Q269" t="s">
        <v>627</v>
      </c>
    </row>
    <row r="270" spans="1:18">
      <c r="A270" s="71"/>
      <c r="B270" s="83"/>
      <c r="M270" s="5"/>
      <c r="N270" s="100" t="s">
        <v>719</v>
      </c>
      <c r="O270" s="101" t="s">
        <v>720</v>
      </c>
      <c r="P270" s="97" t="s">
        <v>802</v>
      </c>
      <c r="Q270" s="71" t="s">
        <v>626</v>
      </c>
    </row>
    <row r="271" spans="1:18">
      <c r="A271" s="71"/>
      <c r="B271" s="83"/>
      <c r="M271" s="5"/>
      <c r="N271" s="100" t="s">
        <v>764</v>
      </c>
      <c r="O271" s="105" t="s">
        <v>765</v>
      </c>
      <c r="P271" s="97" t="s">
        <v>698</v>
      </c>
      <c r="Q271" s="71"/>
    </row>
    <row r="272" spans="1:18">
      <c r="A272" s="71"/>
      <c r="B272" s="83"/>
      <c r="M272" s="5"/>
      <c r="N272" s="100" t="s">
        <v>766</v>
      </c>
      <c r="O272" s="100" t="s">
        <v>767</v>
      </c>
      <c r="P272" s="99" t="s">
        <v>802</v>
      </c>
      <c r="Q272" s="71" t="s">
        <v>626</v>
      </c>
      <c r="R272" s="100"/>
    </row>
    <row r="273" spans="1:17">
      <c r="A273" s="71"/>
      <c r="B273" s="93"/>
      <c r="M273" s="5"/>
      <c r="N273" s="97" t="s">
        <v>678</v>
      </c>
      <c r="O273" s="98" t="s">
        <v>679</v>
      </c>
      <c r="P273" s="99" t="s">
        <v>802</v>
      </c>
      <c r="Q273" s="71" t="s">
        <v>626</v>
      </c>
    </row>
    <row r="274" spans="1:17">
      <c r="A274" s="71"/>
      <c r="B274" s="93"/>
      <c r="M274" s="5"/>
      <c r="N274" s="97" t="s">
        <v>468</v>
      </c>
      <c r="O274" s="98" t="s">
        <v>593</v>
      </c>
      <c r="P274" s="99" t="s">
        <v>802</v>
      </c>
      <c r="Q274" s="71" t="s">
        <v>626</v>
      </c>
    </row>
    <row r="275" spans="1:17">
      <c r="A275" s="71"/>
      <c r="B275" s="93"/>
      <c r="M275" s="5"/>
      <c r="N275" s="97" t="s">
        <v>520</v>
      </c>
      <c r="O275" s="98">
        <v>99991600</v>
      </c>
      <c r="P275" s="97" t="s">
        <v>707</v>
      </c>
      <c r="Q275" s="71" t="s">
        <v>762</v>
      </c>
    </row>
    <row r="276" spans="1:17">
      <c r="A276" s="71"/>
      <c r="B276" s="93"/>
      <c r="M276" s="5"/>
      <c r="N276" s="97" t="s">
        <v>484</v>
      </c>
      <c r="O276" s="98" t="s">
        <v>594</v>
      </c>
      <c r="P276" s="97" t="s">
        <v>802</v>
      </c>
      <c r="Q276" t="s">
        <v>630</v>
      </c>
    </row>
    <row r="277" spans="1:17">
      <c r="A277" s="71"/>
      <c r="B277" s="83"/>
      <c r="M277" s="5"/>
      <c r="N277" s="97" t="s">
        <v>473</v>
      </c>
      <c r="O277" s="101" t="s">
        <v>595</v>
      </c>
      <c r="P277" s="99" t="s">
        <v>802</v>
      </c>
      <c r="Q277" s="71" t="s">
        <v>627</v>
      </c>
    </row>
    <row r="278" spans="1:17">
      <c r="A278" s="71"/>
      <c r="B278" s="93"/>
      <c r="C278" s="71"/>
      <c r="M278" s="5"/>
      <c r="N278" s="97" t="s">
        <v>721</v>
      </c>
      <c r="O278" s="98" t="s">
        <v>722</v>
      </c>
      <c r="P278" s="97" t="s">
        <v>802</v>
      </c>
      <c r="Q278" s="71" t="s">
        <v>627</v>
      </c>
    </row>
    <row r="279" spans="1:17">
      <c r="A279" s="71"/>
      <c r="B279" s="93"/>
      <c r="C279" s="71"/>
      <c r="M279" s="5"/>
      <c r="N279" s="97" t="s">
        <v>474</v>
      </c>
      <c r="O279" s="101" t="s">
        <v>596</v>
      </c>
      <c r="P279" s="97" t="s">
        <v>802</v>
      </c>
      <c r="Q279" t="s">
        <v>626</v>
      </c>
    </row>
    <row r="280" spans="1:17" ht="14">
      <c r="A280" s="74"/>
      <c r="B280" s="83"/>
      <c r="C280" s="71"/>
      <c r="M280" s="5"/>
      <c r="N280" s="97" t="s">
        <v>721</v>
      </c>
      <c r="O280" s="101" t="s">
        <v>722</v>
      </c>
      <c r="P280" s="97" t="s">
        <v>802</v>
      </c>
      <c r="Q280" s="71" t="s">
        <v>627</v>
      </c>
    </row>
    <row r="281" spans="1:17" ht="14">
      <c r="A281" s="74"/>
      <c r="B281" s="83"/>
      <c r="C281" s="71"/>
      <c r="M281" s="5"/>
      <c r="N281" s="97" t="s">
        <v>634</v>
      </c>
      <c r="O281" s="105" t="s">
        <v>635</v>
      </c>
      <c r="P281" s="97" t="s">
        <v>802</v>
      </c>
      <c r="Q281" s="100" t="s">
        <v>630</v>
      </c>
    </row>
    <row r="282" spans="1:17" ht="14">
      <c r="A282" s="74"/>
      <c r="B282" s="83"/>
      <c r="C282" s="71"/>
      <c r="M282" s="5"/>
      <c r="N282" s="97" t="s">
        <v>839</v>
      </c>
      <c r="O282" s="105" t="s">
        <v>840</v>
      </c>
      <c r="P282" s="97" t="s">
        <v>802</v>
      </c>
      <c r="Q282" s="100" t="s">
        <v>627</v>
      </c>
    </row>
    <row r="283" spans="1:17" ht="14">
      <c r="A283" s="74"/>
      <c r="B283" s="83"/>
      <c r="C283" s="71"/>
      <c r="M283" s="5"/>
      <c r="N283" s="97" t="s">
        <v>778</v>
      </c>
      <c r="O283" s="105" t="s">
        <v>779</v>
      </c>
      <c r="P283" s="97" t="s">
        <v>802</v>
      </c>
      <c r="Q283" s="100" t="s">
        <v>627</v>
      </c>
    </row>
    <row r="284" spans="1:17" ht="14">
      <c r="A284" s="74"/>
      <c r="B284" s="83"/>
      <c r="C284" s="71"/>
      <c r="M284" s="5"/>
      <c r="N284" s="97" t="s">
        <v>680</v>
      </c>
      <c r="O284" s="105" t="s">
        <v>681</v>
      </c>
      <c r="P284" s="97" t="s">
        <v>802</v>
      </c>
      <c r="Q284" s="100" t="s">
        <v>626</v>
      </c>
    </row>
    <row r="285" spans="1:17" ht="14">
      <c r="A285" s="74"/>
      <c r="B285" s="83"/>
      <c r="C285" s="71"/>
      <c r="M285" s="5"/>
      <c r="N285" s="97" t="s">
        <v>501</v>
      </c>
      <c r="O285" s="98" t="s">
        <v>597</v>
      </c>
      <c r="P285" s="97" t="s">
        <v>802</v>
      </c>
      <c r="Q285" t="s">
        <v>626</v>
      </c>
    </row>
    <row r="286" spans="1:17" ht="14">
      <c r="A286" s="74"/>
      <c r="B286" s="83"/>
      <c r="C286" s="71"/>
      <c r="M286" s="5"/>
      <c r="N286" s="74" t="s">
        <v>688</v>
      </c>
      <c r="O286" s="106" t="s">
        <v>689</v>
      </c>
      <c r="P286" s="97" t="s">
        <v>802</v>
      </c>
      <c r="Q286" s="100" t="s">
        <v>627</v>
      </c>
    </row>
    <row r="287" spans="1:17" ht="14">
      <c r="A287" s="74"/>
      <c r="B287" s="83"/>
      <c r="C287" s="71"/>
      <c r="M287" s="5"/>
      <c r="N287" s="97" t="s">
        <v>519</v>
      </c>
      <c r="O287" s="98">
        <v>99991500</v>
      </c>
      <c r="P287" s="97" t="s">
        <v>708</v>
      </c>
      <c r="Q287" s="71" t="s">
        <v>762</v>
      </c>
    </row>
    <row r="288" spans="1:17" ht="14">
      <c r="A288" s="74"/>
      <c r="B288" s="83"/>
      <c r="C288" s="71"/>
      <c r="M288" s="5"/>
      <c r="N288" s="97" t="s">
        <v>490</v>
      </c>
      <c r="O288" s="98" t="s">
        <v>598</v>
      </c>
      <c r="P288" s="97" t="s">
        <v>802</v>
      </c>
      <c r="Q288" t="s">
        <v>626</v>
      </c>
    </row>
    <row r="289" spans="1:17" ht="14">
      <c r="A289" s="74"/>
      <c r="B289" s="83"/>
      <c r="C289" s="71"/>
      <c r="M289" s="5"/>
      <c r="N289" s="97" t="s">
        <v>543</v>
      </c>
      <c r="O289" s="98" t="s">
        <v>599</v>
      </c>
      <c r="P289" s="97" t="s">
        <v>802</v>
      </c>
      <c r="Q289" t="s">
        <v>627</v>
      </c>
    </row>
    <row r="290" spans="1:17" ht="14">
      <c r="A290" s="74"/>
      <c r="B290" s="83"/>
      <c r="C290" s="71"/>
      <c r="M290" s="5"/>
      <c r="N290" s="97" t="s">
        <v>792</v>
      </c>
      <c r="O290" s="98" t="s">
        <v>793</v>
      </c>
      <c r="P290" s="97" t="s">
        <v>731</v>
      </c>
      <c r="Q290" s="100" t="s">
        <v>627</v>
      </c>
    </row>
    <row r="291" spans="1:17" ht="14">
      <c r="A291" s="74"/>
      <c r="B291" s="83"/>
      <c r="C291" s="71"/>
      <c r="M291" s="5"/>
      <c r="N291" s="97" t="s">
        <v>489</v>
      </c>
      <c r="O291" s="101" t="s">
        <v>600</v>
      </c>
      <c r="P291" s="97" t="s">
        <v>802</v>
      </c>
      <c r="Q291" s="71" t="s">
        <v>630</v>
      </c>
    </row>
    <row r="292" spans="1:17" ht="14">
      <c r="A292" s="74"/>
      <c r="B292" s="83"/>
      <c r="C292" s="71"/>
      <c r="M292" s="5"/>
      <c r="N292" s="97" t="s">
        <v>683</v>
      </c>
      <c r="O292" s="105" t="s">
        <v>684</v>
      </c>
      <c r="P292" s="97" t="s">
        <v>723</v>
      </c>
      <c r="Q292" s="100" t="s">
        <v>626</v>
      </c>
    </row>
    <row r="293" spans="1:17">
      <c r="A293" s="71"/>
      <c r="B293" s="83"/>
      <c r="C293" s="71"/>
      <c r="M293" s="5"/>
      <c r="N293" s="100" t="s">
        <v>499</v>
      </c>
      <c r="O293" s="101">
        <v>90130800</v>
      </c>
      <c r="P293" s="97" t="s">
        <v>708</v>
      </c>
      <c r="Q293" t="s">
        <v>625</v>
      </c>
    </row>
    <row r="294" spans="1:17">
      <c r="A294" s="71"/>
      <c r="B294" s="93"/>
      <c r="C294" s="71"/>
      <c r="M294" s="5"/>
      <c r="N294" s="97" t="s">
        <v>467</v>
      </c>
      <c r="O294" s="98" t="s">
        <v>601</v>
      </c>
      <c r="P294" s="97" t="s">
        <v>723</v>
      </c>
      <c r="Q294" t="s">
        <v>626</v>
      </c>
    </row>
    <row r="295" spans="1:17">
      <c r="A295" s="71"/>
      <c r="B295" s="93"/>
      <c r="M295" s="5"/>
      <c r="N295" s="97" t="s">
        <v>469</v>
      </c>
      <c r="O295" s="98" t="s">
        <v>602</v>
      </c>
      <c r="P295" s="97" t="s">
        <v>723</v>
      </c>
      <c r="Q295" t="s">
        <v>626</v>
      </c>
    </row>
    <row r="296" spans="1:17">
      <c r="A296" s="71"/>
      <c r="B296" s="93"/>
      <c r="M296" s="5"/>
      <c r="N296" s="97" t="s">
        <v>686</v>
      </c>
      <c r="O296" s="106" t="s">
        <v>687</v>
      </c>
      <c r="P296" s="97" t="s">
        <v>723</v>
      </c>
      <c r="Q296" s="100" t="s">
        <v>626</v>
      </c>
    </row>
    <row r="297" spans="1:17">
      <c r="A297" s="71"/>
      <c r="B297" s="83"/>
      <c r="M297" s="5"/>
      <c r="N297" s="97" t="s">
        <v>521</v>
      </c>
      <c r="O297" s="98">
        <v>99990800</v>
      </c>
      <c r="P297" s="97" t="s">
        <v>708</v>
      </c>
      <c r="Q297" s="71" t="s">
        <v>762</v>
      </c>
    </row>
    <row r="298" spans="1:17">
      <c r="A298" s="71"/>
      <c r="B298" s="93"/>
      <c r="M298" s="5"/>
      <c r="N298" s="97" t="s">
        <v>524</v>
      </c>
      <c r="O298" s="98" t="s">
        <v>603</v>
      </c>
      <c r="P298" s="97" t="s">
        <v>723</v>
      </c>
      <c r="Q298" s="71" t="s">
        <v>630</v>
      </c>
    </row>
    <row r="299" spans="1:17">
      <c r="A299" s="71"/>
      <c r="B299" s="93"/>
      <c r="M299" s="5"/>
      <c r="N299" s="108" t="s">
        <v>666</v>
      </c>
      <c r="O299" s="109" t="s">
        <v>667</v>
      </c>
      <c r="P299" s="108" t="s">
        <v>723</v>
      </c>
      <c r="Q299" t="s">
        <v>626</v>
      </c>
    </row>
    <row r="300" spans="1:17">
      <c r="A300" s="71"/>
      <c r="B300" s="83"/>
      <c r="M300" s="5"/>
      <c r="N300" s="97" t="s">
        <v>471</v>
      </c>
      <c r="O300" s="98" t="s">
        <v>604</v>
      </c>
      <c r="P300" s="97" t="s">
        <v>723</v>
      </c>
      <c r="Q300" t="s">
        <v>627</v>
      </c>
    </row>
    <row r="301" spans="1:17">
      <c r="A301" s="71"/>
      <c r="B301" s="83"/>
      <c r="M301" s="5"/>
      <c r="N301" s="102" t="s">
        <v>535</v>
      </c>
      <c r="O301" s="101" t="s">
        <v>605</v>
      </c>
      <c r="P301" s="97" t="s">
        <v>723</v>
      </c>
      <c r="Q301" t="s">
        <v>626</v>
      </c>
    </row>
    <row r="302" spans="1:17">
      <c r="A302" s="71"/>
      <c r="B302" s="93"/>
      <c r="M302" s="5"/>
      <c r="N302" s="102" t="s">
        <v>537</v>
      </c>
      <c r="O302" s="105" t="s">
        <v>658</v>
      </c>
      <c r="P302" s="97" t="s">
        <v>723</v>
      </c>
      <c r="Q302" t="s">
        <v>627</v>
      </c>
    </row>
    <row r="303" spans="1:17">
      <c r="A303" s="71"/>
      <c r="B303" s="93"/>
      <c r="M303" s="5"/>
      <c r="N303" s="102" t="s">
        <v>729</v>
      </c>
      <c r="O303" s="105" t="s">
        <v>730</v>
      </c>
      <c r="P303" s="97" t="s">
        <v>731</v>
      </c>
      <c r="Q303" s="100" t="s">
        <v>627</v>
      </c>
    </row>
    <row r="304" spans="1:17">
      <c r="N304" s="71"/>
      <c r="O304" s="83"/>
    </row>
    <row r="305" spans="14:20">
      <c r="N305" s="71" t="s">
        <v>2</v>
      </c>
      <c r="O305" s="83"/>
    </row>
    <row r="306" spans="14:20">
      <c r="N306" s="71" t="s">
        <v>540</v>
      </c>
      <c r="O306" s="83"/>
    </row>
    <row r="307" spans="14:20">
      <c r="N307" s="71"/>
      <c r="O307" s="83"/>
    </row>
    <row r="310" spans="14:20">
      <c r="N310" t="s">
        <v>7</v>
      </c>
      <c r="O310" t="s">
        <v>1</v>
      </c>
      <c r="P310" t="s">
        <v>8</v>
      </c>
      <c r="Q310" t="s">
        <v>9</v>
      </c>
      <c r="R310" t="s">
        <v>10</v>
      </c>
      <c r="S310" t="s">
        <v>11</v>
      </c>
      <c r="T310" t="s">
        <v>19</v>
      </c>
    </row>
    <row r="311" spans="14:20">
      <c r="N311" s="31" t="s">
        <v>299</v>
      </c>
      <c r="O311" s="31" t="s">
        <v>12</v>
      </c>
      <c r="P311" s="31" t="s">
        <v>12</v>
      </c>
      <c r="Q311" s="31" t="s">
        <v>12</v>
      </c>
      <c r="R311" s="31" t="s">
        <v>12</v>
      </c>
      <c r="S311" s="31" t="s">
        <v>300</v>
      </c>
      <c r="T311" s="31"/>
    </row>
    <row r="312" spans="14:20">
      <c r="N312" s="31" t="s">
        <v>821</v>
      </c>
      <c r="O312" s="31"/>
      <c r="P312" s="31" t="s">
        <v>822</v>
      </c>
      <c r="Q312" s="31" t="s">
        <v>823</v>
      </c>
      <c r="R312" s="31" t="s">
        <v>824</v>
      </c>
      <c r="S312" s="31"/>
      <c r="T312" s="32" t="s">
        <v>825</v>
      </c>
    </row>
    <row r="313" spans="14:20">
      <c r="N313" s="31" t="s">
        <v>223</v>
      </c>
      <c r="O313" s="31"/>
      <c r="P313" s="31" t="s">
        <v>224</v>
      </c>
      <c r="Q313" s="31" t="s">
        <v>225</v>
      </c>
      <c r="R313" s="31" t="s">
        <v>226</v>
      </c>
      <c r="S313" s="31" t="s">
        <v>227</v>
      </c>
      <c r="T313" s="32" t="s">
        <v>228</v>
      </c>
    </row>
    <row r="314" spans="14:20">
      <c r="N314" s="31" t="s">
        <v>271</v>
      </c>
      <c r="O314" s="31" t="s">
        <v>272</v>
      </c>
      <c r="P314" s="31" t="s">
        <v>273</v>
      </c>
      <c r="Q314" s="31" t="s">
        <v>274</v>
      </c>
      <c r="R314" s="31" t="s">
        <v>275</v>
      </c>
      <c r="S314" s="31" t="s">
        <v>276</v>
      </c>
      <c r="T314" s="76" t="s">
        <v>288</v>
      </c>
    </row>
    <row r="315" spans="14:20">
      <c r="N315" s="31" t="s">
        <v>418</v>
      </c>
      <c r="O315" s="31"/>
      <c r="P315" s="31" t="s">
        <v>419</v>
      </c>
      <c r="Q315" s="31" t="s">
        <v>420</v>
      </c>
      <c r="R315" s="31" t="s">
        <v>421</v>
      </c>
      <c r="S315" s="31" t="s">
        <v>422</v>
      </c>
      <c r="T315" s="76" t="s">
        <v>423</v>
      </c>
    </row>
    <row r="316" spans="14:20">
      <c r="N316" s="31" t="s">
        <v>77</v>
      </c>
      <c r="O316" s="31"/>
      <c r="P316" s="31"/>
      <c r="Q316" s="31"/>
      <c r="R316" s="31" t="s">
        <v>78</v>
      </c>
      <c r="S316" s="31" t="s">
        <v>79</v>
      </c>
      <c r="T316" s="32" t="s">
        <v>80</v>
      </c>
    </row>
    <row r="317" spans="14:20">
      <c r="N317" s="31" t="s">
        <v>247</v>
      </c>
      <c r="O317" s="31"/>
      <c r="P317" s="31" t="s">
        <v>248</v>
      </c>
      <c r="Q317" s="31" t="s">
        <v>249</v>
      </c>
      <c r="R317" s="31" t="s">
        <v>250</v>
      </c>
      <c r="S317" s="31" t="s">
        <v>251</v>
      </c>
      <c r="T317" s="32" t="s">
        <v>252</v>
      </c>
    </row>
    <row r="318" spans="14:20">
      <c r="N318" s="31" t="s">
        <v>461</v>
      </c>
      <c r="O318" s="31"/>
      <c r="P318" s="31" t="s">
        <v>462</v>
      </c>
      <c r="Q318" s="31" t="s">
        <v>463</v>
      </c>
      <c r="R318" s="31">
        <v>902010312</v>
      </c>
      <c r="S318" s="31">
        <v>918168594</v>
      </c>
      <c r="T318" s="32" t="s">
        <v>464</v>
      </c>
    </row>
    <row r="319" spans="14:20">
      <c r="N319" s="31" t="s">
        <v>229</v>
      </c>
      <c r="O319" s="31"/>
      <c r="P319" s="31" t="s">
        <v>230</v>
      </c>
      <c r="Q319" s="31" t="s">
        <v>231</v>
      </c>
      <c r="R319" s="31" t="s">
        <v>232</v>
      </c>
      <c r="S319" s="31" t="s">
        <v>233</v>
      </c>
      <c r="T319" s="32" t="s">
        <v>234</v>
      </c>
    </row>
    <row r="320" spans="14:20">
      <c r="N320" s="31" t="s">
        <v>111</v>
      </c>
      <c r="O320" s="31" t="s">
        <v>112</v>
      </c>
      <c r="P320" s="31" t="s">
        <v>113</v>
      </c>
      <c r="Q320" s="31" t="s">
        <v>114</v>
      </c>
      <c r="R320" s="31" t="s">
        <v>115</v>
      </c>
      <c r="S320" s="31" t="s">
        <v>116</v>
      </c>
      <c r="T320" s="32"/>
    </row>
    <row r="321" spans="14:20">
      <c r="N321" s="31" t="s">
        <v>280</v>
      </c>
      <c r="O321" s="31" t="s">
        <v>281</v>
      </c>
      <c r="P321" s="31" t="s">
        <v>282</v>
      </c>
      <c r="Q321" s="31" t="s">
        <v>283</v>
      </c>
      <c r="R321" s="31" t="s">
        <v>284</v>
      </c>
      <c r="S321" s="31" t="s">
        <v>285</v>
      </c>
      <c r="T321" s="32" t="s">
        <v>286</v>
      </c>
    </row>
    <row r="322" spans="14:20">
      <c r="N322" s="31" t="s">
        <v>431</v>
      </c>
      <c r="O322" s="31" t="s">
        <v>437</v>
      </c>
      <c r="P322" s="31" t="s">
        <v>432</v>
      </c>
      <c r="Q322" s="31" t="s">
        <v>433</v>
      </c>
      <c r="R322" s="31" t="s">
        <v>434</v>
      </c>
      <c r="S322" s="31" t="s">
        <v>435</v>
      </c>
      <c r="T322" s="32" t="s">
        <v>436</v>
      </c>
    </row>
    <row r="323" spans="14:20">
      <c r="N323" s="31" t="s">
        <v>670</v>
      </c>
      <c r="O323" s="31" t="s">
        <v>607</v>
      </c>
      <c r="P323" s="31"/>
      <c r="Q323" s="31"/>
      <c r="R323" s="31" t="s">
        <v>748</v>
      </c>
      <c r="S323" s="31"/>
      <c r="T323" s="32" t="s">
        <v>608</v>
      </c>
    </row>
    <row r="324" spans="14:20">
      <c r="N324" s="31" t="s">
        <v>685</v>
      </c>
      <c r="O324" s="31" t="s">
        <v>673</v>
      </c>
      <c r="P324" s="31"/>
      <c r="Q324" s="31"/>
      <c r="R324" s="31" t="s">
        <v>672</v>
      </c>
      <c r="S324" s="31" t="s">
        <v>674</v>
      </c>
      <c r="T324" s="32" t="s">
        <v>671</v>
      </c>
    </row>
    <row r="325" spans="14:20">
      <c r="N325" s="31" t="s">
        <v>160</v>
      </c>
      <c r="O325" s="31"/>
      <c r="P325" s="31" t="s">
        <v>161</v>
      </c>
      <c r="Q325" s="31" t="s">
        <v>126</v>
      </c>
      <c r="R325" s="31" t="s">
        <v>162</v>
      </c>
      <c r="S325" s="31" t="s">
        <v>163</v>
      </c>
      <c r="T325" s="32" t="s">
        <v>177</v>
      </c>
    </row>
    <row r="326" spans="14:20">
      <c r="N326" s="31" t="s">
        <v>153</v>
      </c>
      <c r="O326" s="31" t="s">
        <v>154</v>
      </c>
      <c r="P326" s="31" t="s">
        <v>155</v>
      </c>
      <c r="Q326" s="31" t="s">
        <v>156</v>
      </c>
      <c r="R326" s="31" t="s">
        <v>157</v>
      </c>
      <c r="S326" s="31" t="s">
        <v>158</v>
      </c>
      <c r="T326" s="32" t="s">
        <v>159</v>
      </c>
    </row>
    <row r="327" spans="14:20">
      <c r="N327" s="31" t="s">
        <v>768</v>
      </c>
      <c r="O327" s="31"/>
      <c r="P327" s="31" t="s">
        <v>769</v>
      </c>
      <c r="Q327" s="31" t="s">
        <v>770</v>
      </c>
      <c r="R327" s="31" t="s">
        <v>771</v>
      </c>
      <c r="S327" s="31"/>
      <c r="T327" s="32" t="s">
        <v>772</v>
      </c>
    </row>
    <row r="328" spans="14:20">
      <c r="N328" s="31" t="s">
        <v>93</v>
      </c>
      <c r="O328" s="31"/>
      <c r="P328" s="31" t="s">
        <v>94</v>
      </c>
      <c r="Q328" s="31" t="s">
        <v>47</v>
      </c>
      <c r="R328" s="31" t="s">
        <v>95</v>
      </c>
      <c r="S328" s="31" t="s">
        <v>96</v>
      </c>
      <c r="T328" s="32" t="s">
        <v>97</v>
      </c>
    </row>
    <row r="329" spans="14:20">
      <c r="N329" s="31" t="s">
        <v>131</v>
      </c>
      <c r="O329" s="31"/>
      <c r="P329" s="31" t="s">
        <v>132</v>
      </c>
      <c r="Q329" s="31" t="s">
        <v>133</v>
      </c>
      <c r="R329" s="31" t="s">
        <v>134</v>
      </c>
      <c r="S329" s="31" t="s">
        <v>135</v>
      </c>
      <c r="T329" s="32" t="s">
        <v>136</v>
      </c>
    </row>
    <row r="330" spans="14:20">
      <c r="N330" s="31" t="s">
        <v>396</v>
      </c>
      <c r="O330" s="31" t="s">
        <v>397</v>
      </c>
      <c r="P330" s="31" t="s">
        <v>398</v>
      </c>
      <c r="Q330" s="31" t="s">
        <v>399</v>
      </c>
      <c r="R330" s="31" t="s">
        <v>400</v>
      </c>
      <c r="S330" s="31" t="s">
        <v>401</v>
      </c>
      <c r="T330" s="32" t="s">
        <v>402</v>
      </c>
    </row>
    <row r="331" spans="14:20">
      <c r="N331" s="96" t="s">
        <v>757</v>
      </c>
      <c r="O331" s="96" t="s">
        <v>758</v>
      </c>
      <c r="P331" s="96" t="s">
        <v>759</v>
      </c>
      <c r="Q331" s="96" t="s">
        <v>760</v>
      </c>
      <c r="R331" s="113">
        <v>902820090</v>
      </c>
      <c r="S331" s="113">
        <v>902820099</v>
      </c>
      <c r="T331" s="32" t="s">
        <v>761</v>
      </c>
    </row>
    <row r="332" spans="14:20">
      <c r="N332" s="31" t="s">
        <v>254</v>
      </c>
      <c r="O332" s="31" t="s">
        <v>261</v>
      </c>
      <c r="P332" s="31"/>
      <c r="Q332" s="31"/>
      <c r="R332" s="31" t="s">
        <v>255</v>
      </c>
      <c r="S332" s="31"/>
      <c r="T332" s="32" t="s">
        <v>262</v>
      </c>
    </row>
    <row r="333" spans="14:20">
      <c r="N333" s="31" t="s">
        <v>13</v>
      </c>
      <c r="O333" s="31" t="s">
        <v>18</v>
      </c>
      <c r="P333" s="31" t="s">
        <v>14</v>
      </c>
      <c r="Q333" s="31" t="s">
        <v>15</v>
      </c>
      <c r="R333" s="31" t="s">
        <v>16</v>
      </c>
      <c r="S333" s="31" t="s">
        <v>17</v>
      </c>
      <c r="T333" s="32"/>
    </row>
    <row r="334" spans="14:20">
      <c r="N334" s="31" t="s">
        <v>749</v>
      </c>
      <c r="O334" s="31" t="s">
        <v>369</v>
      </c>
      <c r="P334" s="31" t="s">
        <v>370</v>
      </c>
      <c r="Q334" s="31" t="s">
        <v>371</v>
      </c>
      <c r="R334" s="31">
        <v>647641568</v>
      </c>
      <c r="S334" s="31">
        <v>931913200</v>
      </c>
      <c r="T334" s="32" t="s">
        <v>372</v>
      </c>
    </row>
    <row r="335" spans="14:20">
      <c r="N335" s="31" t="s">
        <v>357</v>
      </c>
      <c r="O335" s="31" t="s">
        <v>358</v>
      </c>
      <c r="P335" s="31" t="s">
        <v>359</v>
      </c>
      <c r="Q335" s="31" t="s">
        <v>360</v>
      </c>
      <c r="R335" s="31">
        <v>931598910</v>
      </c>
      <c r="S335" s="31">
        <v>938607072</v>
      </c>
      <c r="T335" s="32" t="s">
        <v>361</v>
      </c>
    </row>
    <row r="336" spans="14:20">
      <c r="N336" s="31" t="s">
        <v>22</v>
      </c>
      <c r="O336" s="31"/>
      <c r="P336" s="31" t="s">
        <v>23</v>
      </c>
      <c r="Q336" s="31" t="s">
        <v>24</v>
      </c>
      <c r="R336" s="31" t="s">
        <v>25</v>
      </c>
      <c r="S336" s="31" t="s">
        <v>26</v>
      </c>
      <c r="T336" s="32" t="s">
        <v>27</v>
      </c>
    </row>
    <row r="337" spans="10:20">
      <c r="N337" s="96" t="s">
        <v>752</v>
      </c>
      <c r="O337" s="96" t="s">
        <v>753</v>
      </c>
      <c r="P337" s="96" t="s">
        <v>754</v>
      </c>
      <c r="Q337" s="96" t="s">
        <v>755</v>
      </c>
      <c r="R337" s="31">
        <v>935806244</v>
      </c>
      <c r="S337" s="31">
        <v>936922056</v>
      </c>
      <c r="T337" s="32" t="s">
        <v>756</v>
      </c>
    </row>
    <row r="338" spans="10:20">
      <c r="N338" s="31" t="s">
        <v>335</v>
      </c>
      <c r="O338" s="31"/>
      <c r="P338" s="31" t="s">
        <v>336</v>
      </c>
      <c r="Q338" s="31" t="s">
        <v>337</v>
      </c>
      <c r="R338" s="31" t="s">
        <v>338</v>
      </c>
      <c r="S338" s="31"/>
      <c r="T338" s="75" t="s">
        <v>465</v>
      </c>
    </row>
    <row r="339" spans="10:20">
      <c r="N339" s="31" t="s">
        <v>809</v>
      </c>
      <c r="O339" s="31" t="s">
        <v>810</v>
      </c>
      <c r="P339" s="31" t="s">
        <v>811</v>
      </c>
      <c r="Q339" s="31" t="s">
        <v>812</v>
      </c>
      <c r="R339" s="31" t="s">
        <v>265</v>
      </c>
      <c r="S339" s="31" t="s">
        <v>266</v>
      </c>
      <c r="T339" s="32" t="s">
        <v>267</v>
      </c>
    </row>
    <row r="340" spans="10:20">
      <c r="N340" s="31" t="s">
        <v>405</v>
      </c>
      <c r="O340" s="31" t="s">
        <v>406</v>
      </c>
      <c r="P340" s="31" t="s">
        <v>407</v>
      </c>
      <c r="Q340" s="31" t="s">
        <v>120</v>
      </c>
      <c r="R340" s="31" t="s">
        <v>408</v>
      </c>
      <c r="S340" s="31" t="s">
        <v>409</v>
      </c>
      <c r="T340" s="32" t="s">
        <v>410</v>
      </c>
    </row>
    <row r="341" spans="10:20">
      <c r="N341" s="31" t="s">
        <v>817</v>
      </c>
      <c r="O341" s="31"/>
      <c r="P341" s="31"/>
      <c r="Q341" s="31" t="s">
        <v>818</v>
      </c>
      <c r="R341" s="31" t="s">
        <v>819</v>
      </c>
      <c r="S341" s="31"/>
      <c r="T341" s="32" t="s">
        <v>820</v>
      </c>
    </row>
    <row r="342" spans="10:20">
      <c r="J342" s="81"/>
      <c r="N342" s="31" t="s">
        <v>150</v>
      </c>
      <c r="O342" s="31" t="s">
        <v>85</v>
      </c>
      <c r="P342" s="33" t="s">
        <v>28</v>
      </c>
      <c r="Q342" s="33" t="s">
        <v>29</v>
      </c>
      <c r="R342" s="31" t="s">
        <v>30</v>
      </c>
      <c r="S342" s="31" t="s">
        <v>30</v>
      </c>
      <c r="T342" s="32" t="s">
        <v>152</v>
      </c>
    </row>
    <row r="343" spans="10:20" ht="13">
      <c r="N343" s="31" t="s">
        <v>151</v>
      </c>
      <c r="O343" s="31"/>
      <c r="P343" s="34" t="s">
        <v>31</v>
      </c>
      <c r="Q343" s="34" t="s">
        <v>32</v>
      </c>
      <c r="R343" s="31" t="s">
        <v>33</v>
      </c>
      <c r="S343" s="31" t="s">
        <v>34</v>
      </c>
      <c r="T343" s="32" t="s">
        <v>253</v>
      </c>
    </row>
    <row r="344" spans="10:20" ht="13">
      <c r="J344" s="81"/>
      <c r="N344" s="31" t="s">
        <v>137</v>
      </c>
      <c r="O344" s="31"/>
      <c r="P344" s="34" t="s">
        <v>138</v>
      </c>
      <c r="Q344" s="34" t="s">
        <v>139</v>
      </c>
      <c r="R344" s="31" t="s">
        <v>140</v>
      </c>
      <c r="S344" s="31" t="s">
        <v>141</v>
      </c>
      <c r="T344" s="32" t="s">
        <v>142</v>
      </c>
    </row>
    <row r="345" spans="10:20" ht="13">
      <c r="J345" s="81"/>
      <c r="N345" s="31" t="s">
        <v>263</v>
      </c>
      <c r="O345" s="31"/>
      <c r="P345" s="34" t="s">
        <v>616</v>
      </c>
      <c r="Q345" s="34" t="s">
        <v>617</v>
      </c>
      <c r="R345" s="73">
        <v>902995318</v>
      </c>
      <c r="S345" s="73">
        <v>902995317</v>
      </c>
      <c r="T345" s="32" t="s">
        <v>264</v>
      </c>
    </row>
    <row r="346" spans="10:20" ht="13">
      <c r="J346" s="81"/>
      <c r="N346" s="31" t="s">
        <v>326</v>
      </c>
      <c r="O346" s="31" t="s">
        <v>329</v>
      </c>
      <c r="P346" s="34" t="s">
        <v>327</v>
      </c>
      <c r="Q346" s="34" t="s">
        <v>328</v>
      </c>
      <c r="R346" s="73" t="s">
        <v>289</v>
      </c>
      <c r="S346" s="73" t="s">
        <v>290</v>
      </c>
      <c r="T346" s="32" t="s">
        <v>291</v>
      </c>
    </row>
    <row r="347" spans="10:20" ht="13">
      <c r="J347" s="81"/>
      <c r="N347" s="31" t="s">
        <v>449</v>
      </c>
      <c r="O347" s="31" t="s">
        <v>450</v>
      </c>
      <c r="P347" s="34" t="s">
        <v>451</v>
      </c>
      <c r="Q347" s="34" t="s">
        <v>120</v>
      </c>
      <c r="R347" s="73" t="s">
        <v>452</v>
      </c>
      <c r="S347" s="73"/>
      <c r="T347" s="32" t="s">
        <v>453</v>
      </c>
    </row>
    <row r="348" spans="10:20" ht="13">
      <c r="J348" s="81"/>
      <c r="N348" s="31" t="s">
        <v>411</v>
      </c>
      <c r="O348" s="31"/>
      <c r="P348" s="34" t="s">
        <v>412</v>
      </c>
      <c r="Q348" s="34" t="s">
        <v>413</v>
      </c>
      <c r="R348" s="73" t="s">
        <v>414</v>
      </c>
      <c r="S348" s="73"/>
      <c r="T348" s="32" t="s">
        <v>415</v>
      </c>
    </row>
    <row r="349" spans="10:20" ht="13">
      <c r="N349" s="31" t="s">
        <v>292</v>
      </c>
      <c r="O349" s="31" t="s">
        <v>293</v>
      </c>
      <c r="P349" s="34" t="s">
        <v>294</v>
      </c>
      <c r="Q349" s="34" t="s">
        <v>295</v>
      </c>
      <c r="R349" s="73" t="s">
        <v>296</v>
      </c>
      <c r="S349" s="73" t="s">
        <v>297</v>
      </c>
      <c r="T349" s="32" t="s">
        <v>298</v>
      </c>
    </row>
    <row r="350" spans="10:20">
      <c r="N350" s="31" t="s">
        <v>35</v>
      </c>
      <c r="O350" s="31" t="s">
        <v>36</v>
      </c>
      <c r="P350" s="31" t="s">
        <v>374</v>
      </c>
      <c r="Q350" s="31" t="s">
        <v>375</v>
      </c>
      <c r="R350" s="31" t="s">
        <v>37</v>
      </c>
      <c r="S350" s="31" t="s">
        <v>38</v>
      </c>
      <c r="T350" s="75" t="s">
        <v>417</v>
      </c>
    </row>
    <row r="351" spans="10:20">
      <c r="N351" s="31" t="s">
        <v>389</v>
      </c>
      <c r="O351" s="31" t="s">
        <v>390</v>
      </c>
      <c r="P351" s="31" t="s">
        <v>391</v>
      </c>
      <c r="Q351" s="31" t="s">
        <v>392</v>
      </c>
      <c r="R351" s="31">
        <v>932403500</v>
      </c>
      <c r="S351" s="31"/>
      <c r="T351" s="76" t="s">
        <v>393</v>
      </c>
    </row>
    <row r="352" spans="10:20" ht="13">
      <c r="N352" s="31" t="s">
        <v>39</v>
      </c>
      <c r="O352" s="31" t="s">
        <v>40</v>
      </c>
      <c r="P352" s="34" t="s">
        <v>41</v>
      </c>
      <c r="Q352" s="34" t="s">
        <v>42</v>
      </c>
      <c r="R352" s="31" t="s">
        <v>43</v>
      </c>
      <c r="S352" s="31" t="s">
        <v>44</v>
      </c>
      <c r="T352" s="32" t="s">
        <v>301</v>
      </c>
    </row>
    <row r="353" spans="14:20" ht="13">
      <c r="N353" s="31" t="s">
        <v>826</v>
      </c>
      <c r="O353" s="31" t="s">
        <v>827</v>
      </c>
      <c r="P353" s="34" t="s">
        <v>828</v>
      </c>
      <c r="Q353" s="34" t="s">
        <v>32</v>
      </c>
      <c r="R353" s="31" t="s">
        <v>829</v>
      </c>
      <c r="S353" s="31"/>
      <c r="T353" s="32" t="s">
        <v>830</v>
      </c>
    </row>
    <row r="354" spans="14:20" ht="13">
      <c r="N354" s="31" t="s">
        <v>164</v>
      </c>
      <c r="O354" s="31" t="s">
        <v>165</v>
      </c>
      <c r="P354" s="34" t="s">
        <v>166</v>
      </c>
      <c r="Q354" s="34" t="s">
        <v>167</v>
      </c>
      <c r="R354" s="31" t="s">
        <v>168</v>
      </c>
      <c r="S354" s="31" t="s">
        <v>169</v>
      </c>
      <c r="T354" s="32" t="s">
        <v>170</v>
      </c>
    </row>
    <row r="355" spans="14:20" ht="13">
      <c r="N355" s="31" t="s">
        <v>104</v>
      </c>
      <c r="O355" s="31" t="s">
        <v>105</v>
      </c>
      <c r="P355" s="34" t="s">
        <v>106</v>
      </c>
      <c r="Q355" s="34" t="s">
        <v>107</v>
      </c>
      <c r="R355" s="31" t="s">
        <v>108</v>
      </c>
      <c r="S355" s="31" t="s">
        <v>109</v>
      </c>
      <c r="T355" s="32" t="s">
        <v>110</v>
      </c>
    </row>
    <row r="356" spans="14:20" ht="13">
      <c r="N356" s="31" t="s">
        <v>86</v>
      </c>
      <c r="O356" s="31" t="s">
        <v>87</v>
      </c>
      <c r="P356" s="34" t="s">
        <v>88</v>
      </c>
      <c r="Q356" s="34" t="s">
        <v>89</v>
      </c>
      <c r="R356" s="31" t="s">
        <v>90</v>
      </c>
      <c r="S356" s="31" t="s">
        <v>91</v>
      </c>
      <c r="T356" s="32" t="s">
        <v>92</v>
      </c>
    </row>
    <row r="357" spans="14:20" ht="13">
      <c r="N357" s="31" t="s">
        <v>362</v>
      </c>
      <c r="O357" s="31" t="s">
        <v>363</v>
      </c>
      <c r="P357" s="34" t="s">
        <v>364</v>
      </c>
      <c r="Q357" s="34" t="s">
        <v>365</v>
      </c>
      <c r="R357" s="31" t="s">
        <v>366</v>
      </c>
      <c r="S357" s="31" t="s">
        <v>367</v>
      </c>
      <c r="T357" s="32" t="s">
        <v>368</v>
      </c>
    </row>
    <row r="358" spans="14:20" ht="13">
      <c r="N358" s="31" t="s">
        <v>302</v>
      </c>
      <c r="O358" s="31" t="s">
        <v>40</v>
      </c>
      <c r="P358" s="34" t="s">
        <v>303</v>
      </c>
      <c r="Q358" s="34" t="s">
        <v>304</v>
      </c>
      <c r="R358" s="73" t="s">
        <v>305</v>
      </c>
      <c r="S358" s="73" t="s">
        <v>306</v>
      </c>
      <c r="T358" s="32" t="s">
        <v>307</v>
      </c>
    </row>
    <row r="359" spans="14:20">
      <c r="N359" s="31" t="s">
        <v>98</v>
      </c>
      <c r="O359" s="31"/>
      <c r="P359" s="31" t="s">
        <v>99</v>
      </c>
      <c r="Q359" s="31" t="s">
        <v>100</v>
      </c>
      <c r="R359" s="31" t="s">
        <v>101</v>
      </c>
      <c r="S359" s="31" t="s">
        <v>102</v>
      </c>
      <c r="T359" s="32" t="s">
        <v>103</v>
      </c>
    </row>
    <row r="360" spans="14:20">
      <c r="N360" s="31" t="s">
        <v>45</v>
      </c>
      <c r="O360" s="31"/>
      <c r="P360" s="31" t="s">
        <v>46</v>
      </c>
      <c r="Q360" s="31" t="s">
        <v>47</v>
      </c>
      <c r="R360" s="31" t="s">
        <v>48</v>
      </c>
      <c r="S360" s="31" t="s">
        <v>49</v>
      </c>
      <c r="T360" s="32" t="s">
        <v>76</v>
      </c>
    </row>
    <row r="361" spans="14:20">
      <c r="N361" s="31" t="s">
        <v>50</v>
      </c>
      <c r="O361" s="31" t="s">
        <v>51</v>
      </c>
      <c r="P361" s="31" t="s">
        <v>52</v>
      </c>
      <c r="Q361" s="31" t="s">
        <v>53</v>
      </c>
      <c r="R361" s="31" t="s">
        <v>54</v>
      </c>
      <c r="S361" s="31" t="s">
        <v>55</v>
      </c>
      <c r="T361" s="32" t="s">
        <v>217</v>
      </c>
    </row>
    <row r="362" spans="14:20">
      <c r="N362" s="31" t="s">
        <v>235</v>
      </c>
      <c r="O362" s="31"/>
      <c r="P362" s="31" t="s">
        <v>236</v>
      </c>
      <c r="Q362" s="31" t="s">
        <v>237</v>
      </c>
      <c r="R362" s="31" t="s">
        <v>238</v>
      </c>
      <c r="S362" s="31" t="s">
        <v>239</v>
      </c>
      <c r="T362" s="32" t="s">
        <v>240</v>
      </c>
    </row>
    <row r="363" spans="14:20">
      <c r="N363" s="31" t="s">
        <v>143</v>
      </c>
      <c r="O363" s="31" t="s">
        <v>144</v>
      </c>
      <c r="P363" s="31" t="s">
        <v>145</v>
      </c>
      <c r="Q363" s="31" t="s">
        <v>146</v>
      </c>
      <c r="R363" s="31" t="s">
        <v>147</v>
      </c>
      <c r="S363" s="31" t="s">
        <v>148</v>
      </c>
      <c r="T363" s="32" t="s">
        <v>149</v>
      </c>
    </row>
    <row r="364" spans="14:20">
      <c r="N364" s="31" t="s">
        <v>454</v>
      </c>
      <c r="O364" s="31" t="s">
        <v>455</v>
      </c>
      <c r="P364" s="31" t="s">
        <v>456</v>
      </c>
      <c r="Q364" s="31" t="s">
        <v>457</v>
      </c>
      <c r="R364" s="31" t="s">
        <v>458</v>
      </c>
      <c r="S364" s="31" t="s">
        <v>459</v>
      </c>
      <c r="T364" s="32" t="s">
        <v>460</v>
      </c>
    </row>
    <row r="365" spans="14:20">
      <c r="N365" s="31" t="s">
        <v>218</v>
      </c>
      <c r="O365" s="31" t="s">
        <v>215</v>
      </c>
      <c r="P365" s="31" t="s">
        <v>219</v>
      </c>
      <c r="Q365" s="31" t="s">
        <v>220</v>
      </c>
      <c r="R365" s="31" t="s">
        <v>216</v>
      </c>
      <c r="S365" s="31" t="s">
        <v>221</v>
      </c>
      <c r="T365" s="32" t="s">
        <v>222</v>
      </c>
    </row>
    <row r="366" spans="14:20">
      <c r="N366" s="31" t="s">
        <v>339</v>
      </c>
      <c r="O366" s="31" t="s">
        <v>345</v>
      </c>
      <c r="P366" s="31" t="s">
        <v>340</v>
      </c>
      <c r="Q366" s="31" t="s">
        <v>341</v>
      </c>
      <c r="R366" s="31" t="s">
        <v>342</v>
      </c>
      <c r="S366" s="31" t="s">
        <v>343</v>
      </c>
      <c r="T366" s="32" t="s">
        <v>344</v>
      </c>
    </row>
    <row r="367" spans="14:20">
      <c r="N367" s="31" t="s">
        <v>56</v>
      </c>
      <c r="O367" s="31"/>
      <c r="P367" s="31" t="s">
        <v>57</v>
      </c>
      <c r="Q367" s="31" t="s">
        <v>58</v>
      </c>
      <c r="R367" s="31" t="s">
        <v>59</v>
      </c>
      <c r="S367" s="31" t="s">
        <v>60</v>
      </c>
      <c r="T367" s="32" t="s">
        <v>613</v>
      </c>
    </row>
    <row r="368" spans="14:20">
      <c r="N368" s="31" t="s">
        <v>746</v>
      </c>
      <c r="O368" s="31" t="s">
        <v>81</v>
      </c>
      <c r="P368" s="31" t="s">
        <v>745</v>
      </c>
      <c r="Q368" s="31" t="s">
        <v>82</v>
      </c>
      <c r="R368" s="31" t="s">
        <v>83</v>
      </c>
      <c r="S368" s="31" t="s">
        <v>84</v>
      </c>
      <c r="T368" s="32" t="s">
        <v>744</v>
      </c>
    </row>
    <row r="369" spans="9:20">
      <c r="N369" s="31" t="s">
        <v>277</v>
      </c>
      <c r="O369" s="31" t="s">
        <v>278</v>
      </c>
      <c r="P369" s="31" t="s">
        <v>279</v>
      </c>
      <c r="Q369" s="31"/>
      <c r="R369" s="31"/>
      <c r="S369" s="31"/>
      <c r="T369" s="32"/>
    </row>
    <row r="370" spans="9:20">
      <c r="N370" s="31" t="s">
        <v>424</v>
      </c>
      <c r="O370" s="31" t="s">
        <v>425</v>
      </c>
      <c r="P370" s="31" t="s">
        <v>426</v>
      </c>
      <c r="Q370" s="31" t="s">
        <v>427</v>
      </c>
      <c r="R370" s="31" t="s">
        <v>429</v>
      </c>
      <c r="S370" s="31" t="s">
        <v>430</v>
      </c>
      <c r="T370" s="32" t="s">
        <v>428</v>
      </c>
    </row>
    <row r="371" spans="9:20">
      <c r="N371" s="31" t="s">
        <v>438</v>
      </c>
      <c r="O371" s="31" t="s">
        <v>439</v>
      </c>
      <c r="P371" s="31" t="s">
        <v>440</v>
      </c>
      <c r="Q371" s="31" t="s">
        <v>441</v>
      </c>
      <c r="R371" s="31" t="s">
        <v>442</v>
      </c>
      <c r="S371" s="31" t="s">
        <v>443</v>
      </c>
      <c r="T371" s="32" t="s">
        <v>444</v>
      </c>
    </row>
    <row r="372" spans="9:20">
      <c r="N372" s="31" t="s">
        <v>260</v>
      </c>
      <c r="O372" s="31"/>
      <c r="P372" s="31" t="s">
        <v>256</v>
      </c>
      <c r="Q372" s="31" t="s">
        <v>257</v>
      </c>
      <c r="R372" s="31" t="s">
        <v>258</v>
      </c>
      <c r="S372" s="31"/>
      <c r="T372" s="32" t="s">
        <v>259</v>
      </c>
    </row>
    <row r="373" spans="9:20">
      <c r="N373" s="31" t="s">
        <v>380</v>
      </c>
      <c r="O373" s="31" t="s">
        <v>381</v>
      </c>
      <c r="P373" s="31" t="s">
        <v>382</v>
      </c>
      <c r="Q373" s="31" t="s">
        <v>383</v>
      </c>
      <c r="R373" s="31" t="s">
        <v>384</v>
      </c>
      <c r="S373" s="31" t="s">
        <v>385</v>
      </c>
      <c r="T373" s="32" t="s">
        <v>386</v>
      </c>
    </row>
    <row r="374" spans="9:20">
      <c r="N374" s="96" t="s">
        <v>447</v>
      </c>
      <c r="O374" s="31" t="s">
        <v>268</v>
      </c>
      <c r="P374" s="31" t="s">
        <v>446</v>
      </c>
      <c r="Q374" s="31" t="s">
        <v>448</v>
      </c>
      <c r="R374" s="31" t="s">
        <v>130</v>
      </c>
      <c r="S374" s="31" t="s">
        <v>269</v>
      </c>
      <c r="T374" s="32" t="s">
        <v>270</v>
      </c>
    </row>
    <row r="375" spans="9:20">
      <c r="N375" s="31" t="s">
        <v>207</v>
      </c>
      <c r="O375" s="31" t="s">
        <v>208</v>
      </c>
      <c r="P375" s="31" t="s">
        <v>209</v>
      </c>
      <c r="Q375" s="31" t="s">
        <v>210</v>
      </c>
      <c r="R375" s="31" t="s">
        <v>211</v>
      </c>
      <c r="S375" s="31" t="s">
        <v>212</v>
      </c>
      <c r="T375" s="32" t="s">
        <v>213</v>
      </c>
    </row>
    <row r="376" spans="9:20" ht="13">
      <c r="I376" s="78"/>
      <c r="J376" s="78"/>
      <c r="K376" s="78"/>
      <c r="L376" s="79" t="s">
        <v>330</v>
      </c>
      <c r="N376" s="31" t="s">
        <v>61</v>
      </c>
      <c r="O376" s="31"/>
      <c r="P376" s="31" t="s">
        <v>62</v>
      </c>
      <c r="Q376" s="31" t="s">
        <v>63</v>
      </c>
      <c r="R376" s="31" t="s">
        <v>64</v>
      </c>
      <c r="S376" s="31" t="s">
        <v>65</v>
      </c>
      <c r="T376" s="32" t="s">
        <v>287</v>
      </c>
    </row>
    <row r="377" spans="9:20">
      <c r="I377" s="78"/>
      <c r="J377" s="78"/>
      <c r="K377" s="78"/>
      <c r="L377" s="78"/>
      <c r="N377" s="31" t="s">
        <v>66</v>
      </c>
      <c r="O377" s="31" t="s">
        <v>67</v>
      </c>
      <c r="P377" s="31" t="s">
        <v>68</v>
      </c>
      <c r="Q377" s="31" t="s">
        <v>69</v>
      </c>
      <c r="R377" s="31" t="s">
        <v>70</v>
      </c>
      <c r="S377" s="31" t="s">
        <v>71</v>
      </c>
      <c r="T377" s="32" t="s">
        <v>214</v>
      </c>
    </row>
    <row r="378" spans="9:20">
      <c r="I378" s="78"/>
      <c r="J378" s="78"/>
      <c r="K378" s="78"/>
      <c r="L378" s="78"/>
      <c r="N378" s="31" t="s">
        <v>123</v>
      </c>
      <c r="O378" s="31" t="s">
        <v>124</v>
      </c>
      <c r="P378" s="31" t="s">
        <v>125</v>
      </c>
      <c r="Q378" s="31" t="s">
        <v>126</v>
      </c>
      <c r="R378" s="31" t="s">
        <v>127</v>
      </c>
      <c r="S378" s="31" t="s">
        <v>128</v>
      </c>
      <c r="T378" s="32" t="s">
        <v>129</v>
      </c>
    </row>
    <row r="379" spans="9:20">
      <c r="I379" s="78"/>
      <c r="J379" s="78"/>
      <c r="K379" s="78"/>
      <c r="L379" s="78"/>
      <c r="N379" s="31" t="s">
        <v>72</v>
      </c>
      <c r="O379" s="31"/>
      <c r="P379" s="31" t="s">
        <v>619</v>
      </c>
      <c r="Q379" s="31" t="s">
        <v>620</v>
      </c>
      <c r="R379" s="31" t="s">
        <v>73</v>
      </c>
      <c r="S379" s="31" t="s">
        <v>74</v>
      </c>
      <c r="T379" s="32" t="s">
        <v>75</v>
      </c>
    </row>
    <row r="380" spans="9:20">
      <c r="I380" s="78"/>
      <c r="J380" s="78"/>
      <c r="K380" s="78"/>
      <c r="L380" s="78"/>
      <c r="N380" s="31" t="s">
        <v>117</v>
      </c>
      <c r="O380" s="31" t="s">
        <v>118</v>
      </c>
      <c r="P380" s="31" t="s">
        <v>119</v>
      </c>
      <c r="Q380" s="31" t="s">
        <v>120</v>
      </c>
      <c r="R380" s="31" t="s">
        <v>121</v>
      </c>
      <c r="S380" s="31" t="s">
        <v>245</v>
      </c>
      <c r="T380" s="32" t="s">
        <v>122</v>
      </c>
    </row>
    <row r="381" spans="9:20">
      <c r="I381" s="78"/>
      <c r="J381" s="78"/>
      <c r="K381" s="78"/>
      <c r="L381" s="78"/>
      <c r="N381" s="2"/>
    </row>
    <row r="382" spans="9:20">
      <c r="I382" s="78"/>
      <c r="J382" s="78"/>
      <c r="K382" s="78"/>
      <c r="L382" s="78"/>
      <c r="N382" s="72"/>
    </row>
    <row r="383" spans="9:20">
      <c r="I383" s="78"/>
      <c r="J383" s="78"/>
      <c r="K383" s="78"/>
      <c r="L383" s="78"/>
      <c r="N383" s="72"/>
    </row>
    <row r="384" spans="9:20" ht="13">
      <c r="I384" s="78"/>
      <c r="J384" s="79"/>
      <c r="K384" s="78"/>
      <c r="L384" s="78"/>
      <c r="N384" s="72"/>
    </row>
    <row r="385" spans="9:16" ht="13">
      <c r="I385" s="78"/>
      <c r="J385" s="79"/>
      <c r="K385" s="78"/>
      <c r="L385" s="78"/>
      <c r="N385" s="72"/>
    </row>
    <row r="386" spans="9:16" ht="13">
      <c r="I386" s="78"/>
      <c r="J386" s="79"/>
      <c r="K386" s="78"/>
      <c r="L386" s="78"/>
    </row>
    <row r="387" spans="9:16" ht="14">
      <c r="I387" s="78"/>
      <c r="J387" s="79"/>
      <c r="K387" s="78"/>
      <c r="L387" s="78"/>
      <c r="P387" s="74"/>
    </row>
    <row r="388" spans="9:16" ht="13">
      <c r="I388" s="78"/>
      <c r="J388" s="79"/>
      <c r="K388" s="78"/>
      <c r="L388" s="78"/>
      <c r="P388" s="71"/>
    </row>
    <row r="389" spans="9:16" ht="13">
      <c r="I389" s="78"/>
      <c r="J389" s="79"/>
      <c r="K389" s="78"/>
      <c r="L389" s="78"/>
      <c r="P389" s="71"/>
    </row>
    <row r="390" spans="9:16" ht="13">
      <c r="I390" s="78"/>
      <c r="J390" s="79"/>
      <c r="K390" s="78"/>
      <c r="L390" s="78"/>
      <c r="P390" s="71"/>
    </row>
    <row r="391" spans="9:16">
      <c r="P391" s="71"/>
    </row>
    <row r="392" spans="9:16">
      <c r="P392" s="75"/>
    </row>
  </sheetData>
  <sheetProtection password="E4DE" sheet="1" selectLockedCells="1"/>
  <autoFilter ref="N124:Q303"/>
  <mergeCells count="48">
    <mergeCell ref="C11:E11"/>
    <mergeCell ref="A4:H5"/>
    <mergeCell ref="A49:G49"/>
    <mergeCell ref="A47:G47"/>
    <mergeCell ref="A56:G56"/>
    <mergeCell ref="A46:G46"/>
    <mergeCell ref="A43:G43"/>
    <mergeCell ref="C14:G14"/>
    <mergeCell ref="A40:G40"/>
    <mergeCell ref="A50:G50"/>
    <mergeCell ref="A52:G52"/>
    <mergeCell ref="A63:G63"/>
    <mergeCell ref="A51:G51"/>
    <mergeCell ref="A44:G44"/>
    <mergeCell ref="A58:G58"/>
    <mergeCell ref="A55:G55"/>
    <mergeCell ref="A61:G61"/>
    <mergeCell ref="A53:G53"/>
    <mergeCell ref="C6:E6"/>
    <mergeCell ref="C8:E8"/>
    <mergeCell ref="C10:E10"/>
    <mergeCell ref="C18:H18"/>
    <mergeCell ref="C7:E7"/>
    <mergeCell ref="C9:E9"/>
    <mergeCell ref="F13:G13"/>
    <mergeCell ref="C12:E12"/>
    <mergeCell ref="F12:G12"/>
    <mergeCell ref="C13:E13"/>
    <mergeCell ref="E74:G74"/>
    <mergeCell ref="F10:G10"/>
    <mergeCell ref="A45:G45"/>
    <mergeCell ref="A48:G48"/>
    <mergeCell ref="A41:G41"/>
    <mergeCell ref="A36:E36"/>
    <mergeCell ref="A57:G57"/>
    <mergeCell ref="F30:G30"/>
    <mergeCell ref="A42:G42"/>
    <mergeCell ref="A38:G38"/>
    <mergeCell ref="A39:G39"/>
    <mergeCell ref="H69:I69"/>
    <mergeCell ref="H68:I68"/>
    <mergeCell ref="H67:I67"/>
    <mergeCell ref="H65:I65"/>
    <mergeCell ref="A54:G54"/>
    <mergeCell ref="A59:G59"/>
    <mergeCell ref="A60:G60"/>
    <mergeCell ref="A62:G62"/>
    <mergeCell ref="A64:G64"/>
  </mergeCells>
  <phoneticPr fontId="4" type="noConversion"/>
  <conditionalFormatting sqref="J384:J390 L376 C20:G26">
    <cfRule type="expression" dxfId="55" priority="52" stopIfTrue="1">
      <formula>AND($I$18,$C$2="")</formula>
    </cfRule>
    <cfRule type="expression" dxfId="54" priority="53" stopIfTrue="1">
      <formula>($C$18="")</formula>
    </cfRule>
    <cfRule type="expression" dxfId="53" priority="54" stopIfTrue="1">
      <formula>OR(NOT($I$18),$C$2&lt;&gt;"")</formula>
    </cfRule>
  </conditionalFormatting>
  <conditionalFormatting sqref="D72:I73 D75:I76 H74:I74 D74">
    <cfRule type="expression" dxfId="52" priority="55" stopIfTrue="1">
      <formula>$C$2&lt;&gt;""</formula>
    </cfRule>
  </conditionalFormatting>
  <conditionalFormatting sqref="J34 I33:J33">
    <cfRule type="expression" dxfId="51" priority="56" stopIfTrue="1">
      <formula>OR($J$32="",$J$32="Euro €",$C$2&lt;&gt;"")</formula>
    </cfRule>
  </conditionalFormatting>
  <conditionalFormatting sqref="J23">
    <cfRule type="cellIs" dxfId="50" priority="57" stopIfTrue="1" operator="between">
      <formula>2</formula>
      <formula>3</formula>
    </cfRule>
  </conditionalFormatting>
  <conditionalFormatting sqref="B14">
    <cfRule type="expression" dxfId="49" priority="58" stopIfTrue="1">
      <formula>($C$12&lt;&gt;"Special / Urgent")</formula>
    </cfRule>
  </conditionalFormatting>
  <conditionalFormatting sqref="A20:A26">
    <cfRule type="expression" dxfId="48" priority="59" stopIfTrue="1">
      <formula>($C$18="")</formula>
    </cfRule>
  </conditionalFormatting>
  <conditionalFormatting sqref="A16:C16">
    <cfRule type="expression" dxfId="47" priority="60" stopIfTrue="1">
      <formula>($C$7="")</formula>
    </cfRule>
    <cfRule type="expression" dxfId="46" priority="61" stopIfTrue="1">
      <formula>$C$2&lt;&gt;""</formula>
    </cfRule>
  </conditionalFormatting>
  <conditionalFormatting sqref="H33:H34">
    <cfRule type="expression" dxfId="45" priority="62" stopIfTrue="1">
      <formula>($J$32="")</formula>
    </cfRule>
    <cfRule type="expression" dxfId="44" priority="63" stopIfTrue="1">
      <formula>($J$32="Euro €")</formula>
    </cfRule>
  </conditionalFormatting>
  <conditionalFormatting sqref="E34:F34">
    <cfRule type="expression" dxfId="43" priority="64" stopIfTrue="1">
      <formula>($J$32&lt;&gt;"Other")</formula>
    </cfRule>
  </conditionalFormatting>
  <conditionalFormatting sqref="A36:I37 J36:J64">
    <cfRule type="expression" dxfId="42" priority="65" stopIfTrue="1">
      <formula>($F$32=0)</formula>
    </cfRule>
    <cfRule type="expression" dxfId="41" priority="66" stopIfTrue="1">
      <formula>AND($F$32&lt;&gt;"Euro €",$J$33=0)</formula>
    </cfRule>
  </conditionalFormatting>
  <conditionalFormatting sqref="H65:J65">
    <cfRule type="expression" dxfId="40" priority="67" stopIfTrue="1">
      <formula>OR($F$32="Euro €",$F$32=0)</formula>
    </cfRule>
    <cfRule type="expression" dxfId="39" priority="68" stopIfTrue="1">
      <formula>AND($F$32&lt;&gt;"Euro €",$J$33=0)</formula>
    </cfRule>
  </conditionalFormatting>
  <conditionalFormatting sqref="A18:H18">
    <cfRule type="expression" dxfId="38" priority="69" stopIfTrue="1">
      <formula>($C$2&lt;&gt;"")</formula>
    </cfRule>
  </conditionalFormatting>
  <conditionalFormatting sqref="H20:H26">
    <cfRule type="expression" dxfId="37" priority="71" stopIfTrue="1">
      <formula>AND($I$18,$C$2="")</formula>
    </cfRule>
    <cfRule type="expression" dxfId="36" priority="72" stopIfTrue="1">
      <formula>($C$18="")</formula>
    </cfRule>
    <cfRule type="expression" dxfId="35" priority="73" stopIfTrue="1">
      <formula>NOT($I$18)</formula>
    </cfRule>
  </conditionalFormatting>
  <conditionalFormatting sqref="J30 F30:G30">
    <cfRule type="expression" dxfId="34" priority="77" stopIfTrue="1">
      <formula>$C$2&lt;&gt;""</formula>
    </cfRule>
  </conditionalFormatting>
  <conditionalFormatting sqref="H38:I64 A40:G64">
    <cfRule type="expression" dxfId="33" priority="78" stopIfTrue="1">
      <formula>($F$32=0)</formula>
    </cfRule>
    <cfRule type="expression" dxfId="32" priority="79" stopIfTrue="1">
      <formula>AND($F$32&lt;&gt;"Euro €",$J$33=0)</formula>
    </cfRule>
    <cfRule type="expression" dxfId="31" priority="80" stopIfTrue="1">
      <formula>$C$2&lt;&gt;""</formula>
    </cfRule>
  </conditionalFormatting>
  <conditionalFormatting sqref="H67:J67">
    <cfRule type="expression" dxfId="30" priority="81" stopIfTrue="1">
      <formula>OR(($F$32=0),AND($F$32&lt;&gt;"Euro €",$J$33=""))</formula>
    </cfRule>
    <cfRule type="expression" dxfId="29" priority="82" stopIfTrue="1">
      <formula>AND($C$2&lt;&gt;"",$F$32="Euro €")</formula>
    </cfRule>
    <cfRule type="expression" dxfId="28" priority="83" stopIfTrue="1">
      <formula>AND($C$2&lt;&gt;"",$F$32&lt;&gt;"Euro €")</formula>
    </cfRule>
  </conditionalFormatting>
  <conditionalFormatting sqref="H68:J69">
    <cfRule type="expression" dxfId="27" priority="84" stopIfTrue="1">
      <formula>$F$32&lt;&gt;"Euro €"</formula>
    </cfRule>
    <cfRule type="expression" dxfId="26" priority="85" stopIfTrue="1">
      <formula>AND($C$2&lt;&gt;"",$F$32="Euro €")</formula>
    </cfRule>
  </conditionalFormatting>
  <conditionalFormatting sqref="G67:G68">
    <cfRule type="expression" dxfId="25" priority="87" stopIfTrue="1">
      <formula>OR(AND($J$67&lt;40000,$F$32&lt;&gt;"Euro €"),AND($J$67&lt;50000,$F$32="Euro €"))</formula>
    </cfRule>
    <cfRule type="expression" dxfId="24" priority="88" stopIfTrue="1">
      <formula>OR($C$2&lt;&gt;"",$J$32="",AND($F$32&lt;&gt;"Euro €",$J$33=""))</formula>
    </cfRule>
  </conditionalFormatting>
  <conditionalFormatting sqref="I32">
    <cfRule type="expression" dxfId="23" priority="89" stopIfTrue="1">
      <formula>$J$32=""</formula>
    </cfRule>
    <cfRule type="expression" dxfId="22" priority="90" stopIfTrue="1">
      <formula>$C$2&lt;&gt;""</formula>
    </cfRule>
  </conditionalFormatting>
  <conditionalFormatting sqref="J32">
    <cfRule type="expression" dxfId="21" priority="91" stopIfTrue="1">
      <formula>$C$2&lt;&gt;""</formula>
    </cfRule>
  </conditionalFormatting>
  <conditionalFormatting sqref="H14:I14">
    <cfRule type="expression" dxfId="20" priority="93" stopIfTrue="1">
      <formula>($C$12&lt;&gt;"ESPECIAL / URGENTE")</formula>
    </cfRule>
    <cfRule type="expression" dxfId="19" priority="94" stopIfTrue="1">
      <formula>$C$2&lt;&gt;""</formula>
    </cfRule>
  </conditionalFormatting>
  <conditionalFormatting sqref="I20">
    <cfRule type="expression" dxfId="18" priority="95" stopIfTrue="1">
      <formula>NOT($I$18)</formula>
    </cfRule>
    <cfRule type="expression" dxfId="17" priority="96" stopIfTrue="1">
      <formula>$C$2&lt;&gt;""</formula>
    </cfRule>
  </conditionalFormatting>
  <conditionalFormatting sqref="E33:F33">
    <cfRule type="expression" dxfId="16" priority="97" stopIfTrue="1">
      <formula>OR($J$32&lt;&gt;"Otro",$C$2&lt;&gt;"")</formula>
    </cfRule>
  </conditionalFormatting>
  <conditionalFormatting sqref="B14 C6:E8 C10:E10 C9 C12:G12 C11">
    <cfRule type="expression" dxfId="15" priority="70" stopIfTrue="1">
      <formula>$C$2&lt;&gt;""</formula>
    </cfRule>
  </conditionalFormatting>
  <conditionalFormatting sqref="A3">
    <cfRule type="expression" dxfId="14" priority="86" stopIfTrue="1">
      <formula>$C$2=""</formula>
    </cfRule>
  </conditionalFormatting>
  <conditionalFormatting sqref="F7">
    <cfRule type="expression" dxfId="13" priority="98" stopIfTrue="1">
      <formula>($C$7&lt;&gt;"ICN")</formula>
    </cfRule>
  </conditionalFormatting>
  <conditionalFormatting sqref="G7">
    <cfRule type="expression" dxfId="12" priority="99" stopIfTrue="1">
      <formula>AND(($C$2&lt;&gt;""),OR(($C$7="ICN"),($C$7="ICN - Infraestructura")))</formula>
    </cfRule>
    <cfRule type="expression" dxfId="11" priority="100" stopIfTrue="1">
      <formula>OR(($C$7="ICN"),($C$7="ICN - Infraestructura"))</formula>
    </cfRule>
  </conditionalFormatting>
  <conditionalFormatting sqref="A13 C13">
    <cfRule type="expression" dxfId="10" priority="150" stopIfTrue="1">
      <formula>$C$10&lt;&gt;"INVENTARIABLE"</formula>
    </cfRule>
  </conditionalFormatting>
  <conditionalFormatting sqref="B13">
    <cfRule type="expression" dxfId="9" priority="19" stopIfTrue="1">
      <formula>($C$10&lt;&gt;"INVENTARIABLE")</formula>
    </cfRule>
    <cfRule type="expression" dxfId="8" priority="153" stopIfTrue="1">
      <formula>$C$10="INVENTARIABLE"</formula>
    </cfRule>
  </conditionalFormatting>
  <conditionalFormatting sqref="F13">
    <cfRule type="expression" dxfId="7" priority="24" stopIfTrue="1">
      <formula>$C$10="INVENTARIABLE"</formula>
    </cfRule>
  </conditionalFormatting>
  <conditionalFormatting sqref="F10:G11">
    <cfRule type="cellIs" dxfId="6" priority="21" stopIfTrue="1" operator="notEqual">
      <formula>($C$10&lt;&gt;"")</formula>
    </cfRule>
    <cfRule type="cellIs" dxfId="5" priority="155" stopIfTrue="1" operator="equal">
      <formula>($C$10="")</formula>
    </cfRule>
  </conditionalFormatting>
  <conditionalFormatting sqref="E74:G74">
    <cfRule type="expression" dxfId="4" priority="18" stopIfTrue="1">
      <formula>$C$2&lt;&gt;""</formula>
    </cfRule>
  </conditionalFormatting>
  <conditionalFormatting sqref="A38:G39">
    <cfRule type="expression" dxfId="3" priority="6" stopIfTrue="1">
      <formula>($F$32=0)</formula>
    </cfRule>
    <cfRule type="expression" dxfId="2" priority="7" stopIfTrue="1">
      <formula>AND($F$32&lt;&gt;"Euro €",$J$33=0)</formula>
    </cfRule>
    <cfRule type="expression" dxfId="1" priority="8" stopIfTrue="1">
      <formula>$C$2&lt;&gt;""</formula>
    </cfRule>
  </conditionalFormatting>
  <conditionalFormatting sqref="B20:B26">
    <cfRule type="expression" dxfId="0" priority="1" stopIfTrue="1">
      <formula>($C$18="")</formula>
    </cfRule>
  </conditionalFormatting>
  <dataValidations count="10">
    <dataValidation type="list" allowBlank="1" showInputMessage="1" showErrorMessage="1" sqref="J32">
      <formula1>$N$118:$N$122</formula1>
    </dataValidation>
    <dataValidation type="decimal" operator="greaterThan" allowBlank="1" showInputMessage="1" showErrorMessage="1" sqref="J33">
      <formula1>0</formula1>
    </dataValidation>
    <dataValidation type="decimal" allowBlank="1" showInputMessage="1" showErrorMessage="1" sqref="H38:I64">
      <formula1>-10000000</formula1>
      <formula2>10000000</formula2>
    </dataValidation>
    <dataValidation type="list" allowBlank="1" showInputMessage="1" showErrorMessage="1" sqref="C12:E12">
      <formula1>$N$89:$N$91</formula1>
    </dataValidation>
    <dataValidation type="list" allowBlank="1" showInputMessage="1" showErrorMessage="1" sqref="C10">
      <formula1>$N$97:$N$116</formula1>
    </dataValidation>
    <dataValidation type="list" allowBlank="1" showInputMessage="1" showErrorMessage="1" sqref="G7">
      <formula1>$N$85:$N$87</formula1>
    </dataValidation>
    <dataValidation type="list" showInputMessage="1" showErrorMessage="1" sqref="B13">
      <formula1>PARTE_DE_UN_EQUIPO</formula1>
    </dataValidation>
    <dataValidation type="list" allowBlank="1" showInputMessage="1" showErrorMessage="1" sqref="E74:G74">
      <formula1>$N$305:$N$306</formula1>
    </dataValidation>
    <dataValidation type="list" allowBlank="1" showInputMessage="1" showErrorMessage="1" sqref="C18:H18">
      <formula1>$N$311:$N$380</formula1>
    </dataValidation>
    <dataValidation type="list" allowBlank="1" showInputMessage="1" showErrorMessage="1" sqref="C7:E7">
      <formula1>$N$125:$N$303</formula1>
    </dataValidation>
  </dataValidations>
  <hyperlinks>
    <hyperlink ref="T343" r:id="rId1"/>
    <hyperlink ref="T352" r:id="rId2"/>
    <hyperlink ref="T316" r:id="rId3"/>
    <hyperlink ref="T356" r:id="rId4"/>
    <hyperlink ref="T328" r:id="rId5"/>
    <hyperlink ref="T355" r:id="rId6"/>
    <hyperlink ref="T329" r:id="rId7"/>
    <hyperlink ref="T344" r:id="rId8"/>
    <hyperlink ref="T342" r:id="rId9"/>
    <hyperlink ref="T326" r:id="rId10"/>
    <hyperlink ref="T354" r:id="rId11"/>
    <hyperlink ref="T325" r:id="rId12"/>
    <hyperlink ref="T367" r:id="rId13"/>
    <hyperlink ref="T361" r:id="rId14"/>
    <hyperlink ref="T377" r:id="rId15"/>
    <hyperlink ref="T360" r:id="rId16"/>
    <hyperlink ref="T368" r:id="rId17"/>
    <hyperlink ref="T359" r:id="rId18"/>
    <hyperlink ref="T378" r:id="rId19"/>
    <hyperlink ref="T363" r:id="rId20"/>
    <hyperlink ref="T379" r:id="rId21" display="mailto:pedidos@es.vwr.com"/>
    <hyperlink ref="T380" r:id="rId22"/>
    <hyperlink ref="T375" r:id="rId23"/>
    <hyperlink ref="T365" r:id="rId24"/>
    <hyperlink ref="T319" r:id="rId25"/>
    <hyperlink ref="T317" r:id="rId26"/>
    <hyperlink ref="T345" r:id="rId27"/>
    <hyperlink ref="T374" r:id="rId28" display="mailto:tecnovac@tecnovac.es"/>
    <hyperlink ref="T314" r:id="rId29" display="CCENTERNORDESTE@es.linde-gas; "/>
    <hyperlink ref="T376" r:id="rId30" display="mailto:sales.de@thorlabs.com"/>
    <hyperlink ref="T358" r:id="rId31"/>
    <hyperlink ref="T366" r:id="rId32"/>
    <hyperlink ref="T336" r:id="rId33" display="mailto:ventas@farnell.com"/>
    <hyperlink ref="T335" r:id="rId34" display="mailto:jordi.hernando@emas.es"/>
    <hyperlink ref="T334" r:id="rId35" display="mailto:jorge.alarcon@ecosol.com.es"/>
    <hyperlink ref="T330" r:id="rId36" display="mailto:cultekbarna@cultek.com"/>
    <hyperlink ref="T340" r:id="rId37"/>
    <hyperlink ref="T348" r:id="rId38"/>
    <hyperlink ref="T350" r:id="rId39" display="mailto:mi2@monocomp-instrumentacion.com"/>
    <hyperlink ref="T315" r:id="rId40" display="mailto:comercial3@acefesa.com"/>
    <hyperlink ref="T322" r:id="rId41" tooltip="blocked::mailto:instrumat@telstar.eu" display="mailto:instrumat@telstar.eu"/>
    <hyperlink ref="T371" r:id="rId42"/>
    <hyperlink ref="T347" r:id="rId43"/>
    <hyperlink ref="T338" r:id="rId44" display="mailto:pedidos.fisher@thermofisher.com"/>
    <hyperlink ref="T323" r:id="rId45"/>
    <hyperlink ref="T324" r:id="rId46" display="mailto:Expediciones.ast@carburos.com"/>
    <hyperlink ref="T337" r:id="rId47"/>
    <hyperlink ref="T331" r:id="rId48"/>
    <hyperlink ref="T327" r:id="rId49"/>
    <hyperlink ref="P194" r:id="rId50"/>
    <hyperlink ref="P195" r:id="rId51"/>
    <hyperlink ref="T339" r:id="rId52"/>
    <hyperlink ref="T341" r:id="rId53"/>
    <hyperlink ref="T313" r:id="rId54"/>
    <hyperlink ref="T312" r:id="rId55"/>
    <hyperlink ref="T353" r:id="rId56"/>
    <hyperlink ref="P185" r:id="rId57" display="mireia.rivera@icn2.cat"/>
    <hyperlink ref="P203" r:id="rId58"/>
    <hyperlink ref="P282" r:id="rId59"/>
    <hyperlink ref="P235" r:id="rId60"/>
    <hyperlink ref="P142" r:id="rId61"/>
    <hyperlink ref="P239" r:id="rId62"/>
    <hyperlink ref="P229" r:id="rId63"/>
  </hyperlinks>
  <pageMargins left="0.45" right="0.36" top="0.5" bottom="0.21" header="0" footer="0"/>
  <pageSetup paperSize="9" scale="55" orientation="portrait" horizontalDpi="4294967294"/>
  <ignoredErrors>
    <ignoredError sqref="H21:H25 D21:E25 H69" unlockedFormula="1"/>
  </ignoredErrors>
  <drawing r:id="rId64"/>
  <legacyDrawing r:id="rId6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enableFormatConditionsCalculation="0"/>
  <dimension ref="A2:C6"/>
  <sheetViews>
    <sheetView view="pageLayout" workbookViewId="0">
      <selection activeCell="A7" sqref="A7"/>
    </sheetView>
  </sheetViews>
  <sheetFormatPr baseColWidth="10" defaultRowHeight="12" x14ac:dyDescent="0"/>
  <cols>
    <col min="1" max="1" width="48.83203125" customWidth="1"/>
    <col min="2" max="2" width="6.33203125" customWidth="1"/>
    <col min="3" max="3" width="66.83203125" customWidth="1"/>
    <col min="4" max="4" width="7.5" customWidth="1"/>
  </cols>
  <sheetData>
    <row r="2" spans="1:3" ht="18">
      <c r="A2" s="87" t="s">
        <v>349</v>
      </c>
    </row>
    <row r="3" spans="1:3" ht="18">
      <c r="A3" s="87"/>
    </row>
    <row r="4" spans="1:3">
      <c r="A4" t="s">
        <v>352</v>
      </c>
      <c r="B4" t="s">
        <v>350</v>
      </c>
      <c r="C4" t="s">
        <v>351</v>
      </c>
    </row>
    <row r="5" spans="1:3" ht="24">
      <c r="A5" s="89" t="s">
        <v>353</v>
      </c>
      <c r="B5" t="s">
        <v>350</v>
      </c>
      <c r="C5" s="89" t="s">
        <v>354</v>
      </c>
    </row>
    <row r="6" spans="1:3" ht="24">
      <c r="A6" t="s">
        <v>659</v>
      </c>
      <c r="B6" t="s">
        <v>350</v>
      </c>
      <c r="C6" s="89" t="s">
        <v>355</v>
      </c>
    </row>
  </sheetData>
  <phoneticPr fontId="3" type="noConversion"/>
  <pageMargins left="0.53333333333333333" right="0.47499999999999998" top="0.75" bottom="0.75" header="0.3" footer="0.3"/>
  <pageSetup paperSize="9" orientation="landscape"/>
  <legacy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Justificacion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gteruel</dc:creator>
  <cp:lastModifiedBy>Heriberto Díaz</cp:lastModifiedBy>
  <cp:lastPrinted>2016-11-25T10:34:57Z</cp:lastPrinted>
  <dcterms:created xsi:type="dcterms:W3CDTF">2004-08-02T09:06:20Z</dcterms:created>
  <dcterms:modified xsi:type="dcterms:W3CDTF">2017-07-05T13:21:39Z</dcterms:modified>
</cp:coreProperties>
</file>