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epos\E-KNN\Test\"/>
    </mc:Choice>
  </mc:AlternateContent>
  <bookViews>
    <workbookView xWindow="0" yWindow="0" windowWidth="25600" windowHeight="10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8" i="1" l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347" i="1"/>
  <c r="J347" i="1"/>
  <c r="K347" i="1"/>
  <c r="J344" i="1"/>
  <c r="K344" i="1"/>
  <c r="M344" i="1"/>
  <c r="N344" i="1"/>
  <c r="O344" i="1"/>
  <c r="P344" i="1"/>
  <c r="Q344" i="1"/>
  <c r="J343" i="1"/>
  <c r="K343" i="1"/>
  <c r="M343" i="1"/>
  <c r="N343" i="1"/>
  <c r="O343" i="1"/>
  <c r="P343" i="1"/>
  <c r="Q343" i="1"/>
  <c r="H239" i="1" l="1"/>
  <c r="G239" i="1"/>
  <c r="L239" i="1"/>
  <c r="H247" i="1"/>
  <c r="G247" i="1"/>
  <c r="L247" i="1"/>
  <c r="H230" i="1"/>
  <c r="G230" i="1"/>
  <c r="L230" i="1"/>
  <c r="I288" i="1"/>
  <c r="H288" i="1"/>
  <c r="G288" i="1"/>
  <c r="L288" i="1"/>
  <c r="H265" i="1"/>
  <c r="G265" i="1"/>
  <c r="L265" i="1"/>
  <c r="L264" i="1"/>
  <c r="R264" i="1"/>
  <c r="H277" i="1"/>
  <c r="G277" i="1"/>
  <c r="L277" i="1"/>
  <c r="G299" i="1"/>
  <c r="H299" i="1"/>
  <c r="L299" i="1"/>
  <c r="H297" i="1"/>
  <c r="G297" i="1"/>
  <c r="L297" i="1"/>
  <c r="H15" i="1"/>
  <c r="G15" i="1"/>
  <c r="L15" i="1"/>
  <c r="H210" i="1"/>
  <c r="L210" i="1"/>
  <c r="L225" i="1"/>
  <c r="E236" i="1"/>
  <c r="G236" i="1"/>
  <c r="H236" i="1"/>
  <c r="L236" i="1"/>
  <c r="I242" i="1"/>
  <c r="H242" i="1"/>
  <c r="G242" i="1"/>
  <c r="L242" i="1"/>
  <c r="I241" i="1"/>
  <c r="G241" i="1"/>
  <c r="H241" i="1"/>
  <c r="L241" i="1"/>
  <c r="G268" i="1"/>
  <c r="H268" i="1"/>
  <c r="L268" i="1"/>
  <c r="I273" i="1"/>
  <c r="H273" i="1"/>
  <c r="G273" i="1"/>
  <c r="L273" i="1"/>
  <c r="G282" i="1"/>
  <c r="H282" i="1"/>
  <c r="L282" i="1"/>
  <c r="I324" i="1"/>
  <c r="H324" i="1"/>
  <c r="G324" i="1"/>
  <c r="L324" i="1"/>
  <c r="H335" i="1"/>
  <c r="G335" i="1"/>
  <c r="L335" i="1"/>
  <c r="H337" i="1"/>
  <c r="G337" i="1"/>
  <c r="L337" i="1"/>
  <c r="H339" i="1"/>
  <c r="G339" i="1"/>
  <c r="L339" i="1"/>
  <c r="F90" i="1"/>
  <c r="F89" i="1"/>
  <c r="G90" i="1"/>
  <c r="H90" i="1"/>
  <c r="L90" i="1"/>
  <c r="H80" i="1"/>
  <c r="G80" i="1"/>
  <c r="L80" i="1"/>
  <c r="G79" i="1"/>
  <c r="H79" i="1"/>
  <c r="L79" i="1"/>
  <c r="H24" i="1"/>
  <c r="L24" i="1"/>
  <c r="F326" i="1"/>
  <c r="H326" i="1"/>
  <c r="L326" i="1"/>
  <c r="L341" i="1"/>
  <c r="H341" i="1"/>
  <c r="R341" i="1" s="1"/>
  <c r="G341" i="1"/>
  <c r="F341" i="1"/>
  <c r="G41" i="1"/>
  <c r="H41" i="1"/>
  <c r="L41" i="1"/>
  <c r="H20" i="1"/>
  <c r="L20" i="1"/>
  <c r="H18" i="1"/>
  <c r="G18" i="1"/>
  <c r="L18" i="1"/>
  <c r="H35" i="1"/>
  <c r="L35" i="1"/>
  <c r="E30" i="1"/>
  <c r="G30" i="1"/>
  <c r="H30" i="1"/>
  <c r="L30" i="1"/>
  <c r="E98" i="1"/>
  <c r="H98" i="1"/>
  <c r="L98" i="1"/>
  <c r="I71" i="1"/>
  <c r="H71" i="1"/>
  <c r="G71" i="1"/>
  <c r="E71" i="1"/>
  <c r="L71" i="1"/>
  <c r="I68" i="1"/>
  <c r="H68" i="1"/>
  <c r="G68" i="1"/>
  <c r="E68" i="1"/>
  <c r="L68" i="1"/>
  <c r="I132" i="1"/>
  <c r="H132" i="1"/>
  <c r="G132" i="1"/>
  <c r="E132" i="1"/>
  <c r="L132" i="1"/>
  <c r="I227" i="1"/>
  <c r="H227" i="1"/>
  <c r="E227" i="1"/>
  <c r="L227" i="1"/>
  <c r="I3" i="1"/>
  <c r="I4" i="1"/>
  <c r="I6" i="1"/>
  <c r="H6" i="1"/>
  <c r="G6" i="1"/>
  <c r="E6" i="1"/>
  <c r="L6" i="1"/>
  <c r="I344" i="1" l="1"/>
  <c r="I343" i="1"/>
  <c r="F344" i="1"/>
  <c r="F343" i="1"/>
  <c r="R2" i="1"/>
  <c r="E3" i="1"/>
  <c r="E4" i="1"/>
  <c r="H3" i="1"/>
  <c r="G3" i="1"/>
  <c r="L3" i="1"/>
  <c r="H4" i="1"/>
  <c r="G4" i="1"/>
  <c r="L4" i="1"/>
  <c r="R340" i="1"/>
  <c r="L340" i="1"/>
  <c r="R338" i="1"/>
  <c r="L338" i="1"/>
  <c r="R336" i="1"/>
  <c r="L336" i="1"/>
  <c r="R334" i="1"/>
  <c r="L334" i="1"/>
  <c r="R333" i="1"/>
  <c r="L333" i="1"/>
  <c r="R332" i="1"/>
  <c r="L332" i="1"/>
  <c r="R331" i="1"/>
  <c r="L331" i="1"/>
  <c r="R330" i="1"/>
  <c r="L330" i="1"/>
  <c r="R329" i="1"/>
  <c r="L329" i="1"/>
  <c r="R328" i="1"/>
  <c r="L328" i="1"/>
  <c r="R327" i="1"/>
  <c r="L327" i="1"/>
  <c r="R325" i="1"/>
  <c r="L325" i="1"/>
  <c r="R323" i="1"/>
  <c r="L323" i="1"/>
  <c r="R322" i="1"/>
  <c r="L322" i="1"/>
  <c r="R321" i="1"/>
  <c r="L321" i="1"/>
  <c r="R320" i="1"/>
  <c r="L320" i="1"/>
  <c r="R319" i="1"/>
  <c r="L319" i="1"/>
  <c r="R318" i="1"/>
  <c r="L318" i="1"/>
  <c r="R317" i="1"/>
  <c r="L317" i="1"/>
  <c r="R316" i="1"/>
  <c r="L316" i="1"/>
  <c r="R315" i="1"/>
  <c r="L315" i="1"/>
  <c r="R314" i="1"/>
  <c r="L314" i="1"/>
  <c r="R313" i="1"/>
  <c r="L313" i="1"/>
  <c r="R312" i="1"/>
  <c r="L312" i="1"/>
  <c r="R311" i="1"/>
  <c r="L311" i="1"/>
  <c r="R310" i="1"/>
  <c r="L310" i="1"/>
  <c r="R309" i="1"/>
  <c r="L309" i="1"/>
  <c r="R308" i="1"/>
  <c r="L308" i="1"/>
  <c r="R307" i="1"/>
  <c r="L307" i="1"/>
  <c r="R306" i="1"/>
  <c r="L306" i="1"/>
  <c r="R305" i="1"/>
  <c r="L305" i="1"/>
  <c r="R304" i="1"/>
  <c r="L304" i="1"/>
  <c r="R303" i="1"/>
  <c r="L303" i="1"/>
  <c r="R302" i="1"/>
  <c r="L302" i="1"/>
  <c r="R301" i="1"/>
  <c r="L301" i="1"/>
  <c r="R300" i="1"/>
  <c r="L300" i="1"/>
  <c r="R298" i="1"/>
  <c r="L298" i="1"/>
  <c r="R296" i="1"/>
  <c r="L296" i="1"/>
  <c r="R295" i="1"/>
  <c r="L295" i="1"/>
  <c r="R294" i="1"/>
  <c r="L294" i="1"/>
  <c r="R293" i="1"/>
  <c r="L293" i="1"/>
  <c r="R292" i="1"/>
  <c r="L292" i="1"/>
  <c r="R291" i="1"/>
  <c r="L291" i="1"/>
  <c r="R290" i="1"/>
  <c r="L290" i="1"/>
  <c r="R289" i="1"/>
  <c r="L289" i="1"/>
  <c r="R287" i="1"/>
  <c r="L287" i="1"/>
  <c r="R286" i="1"/>
  <c r="L286" i="1"/>
  <c r="R285" i="1"/>
  <c r="L285" i="1"/>
  <c r="R284" i="1"/>
  <c r="L284" i="1"/>
  <c r="R283" i="1"/>
  <c r="L283" i="1"/>
  <c r="R281" i="1"/>
  <c r="L281" i="1"/>
  <c r="R280" i="1"/>
  <c r="L280" i="1"/>
  <c r="R279" i="1"/>
  <c r="L279" i="1"/>
  <c r="R278" i="1"/>
  <c r="L278" i="1"/>
  <c r="R276" i="1"/>
  <c r="L276" i="1"/>
  <c r="R275" i="1"/>
  <c r="L275" i="1"/>
  <c r="R274" i="1"/>
  <c r="L274" i="1"/>
  <c r="R272" i="1"/>
  <c r="L272" i="1"/>
  <c r="R271" i="1"/>
  <c r="L271" i="1"/>
  <c r="R270" i="1"/>
  <c r="L270" i="1"/>
  <c r="R269" i="1"/>
  <c r="L269" i="1"/>
  <c r="R267" i="1"/>
  <c r="L267" i="1"/>
  <c r="R266" i="1"/>
  <c r="L266" i="1"/>
  <c r="R263" i="1"/>
  <c r="L263" i="1"/>
  <c r="R262" i="1"/>
  <c r="L262" i="1"/>
  <c r="R261" i="1"/>
  <c r="L261" i="1"/>
  <c r="R260" i="1"/>
  <c r="L260" i="1"/>
  <c r="R259" i="1"/>
  <c r="L259" i="1"/>
  <c r="R258" i="1"/>
  <c r="L258" i="1"/>
  <c r="R257" i="1"/>
  <c r="L257" i="1"/>
  <c r="R256" i="1"/>
  <c r="L256" i="1"/>
  <c r="R255" i="1"/>
  <c r="L255" i="1"/>
  <c r="R254" i="1"/>
  <c r="L254" i="1"/>
  <c r="R253" i="1"/>
  <c r="L253" i="1"/>
  <c r="R252" i="1"/>
  <c r="L252" i="1"/>
  <c r="R251" i="1"/>
  <c r="L251" i="1"/>
  <c r="R250" i="1"/>
  <c r="L250" i="1"/>
  <c r="R249" i="1"/>
  <c r="L249" i="1"/>
  <c r="R248" i="1"/>
  <c r="L248" i="1"/>
  <c r="R246" i="1"/>
  <c r="L246" i="1"/>
  <c r="R245" i="1"/>
  <c r="L245" i="1"/>
  <c r="R244" i="1"/>
  <c r="L244" i="1"/>
  <c r="R243" i="1"/>
  <c r="L243" i="1"/>
  <c r="R240" i="1"/>
  <c r="L240" i="1"/>
  <c r="R238" i="1"/>
  <c r="L238" i="1"/>
  <c r="R237" i="1"/>
  <c r="L237" i="1"/>
  <c r="R235" i="1"/>
  <c r="L235" i="1"/>
  <c r="R234" i="1"/>
  <c r="L234" i="1"/>
  <c r="R233" i="1"/>
  <c r="L233" i="1"/>
  <c r="R232" i="1"/>
  <c r="L232" i="1"/>
  <c r="R231" i="1"/>
  <c r="L231" i="1"/>
  <c r="R229" i="1"/>
  <c r="L229" i="1"/>
  <c r="R228" i="1"/>
  <c r="L228" i="1"/>
  <c r="R226" i="1"/>
  <c r="L226" i="1"/>
  <c r="R224" i="1"/>
  <c r="L224" i="1"/>
  <c r="R223" i="1"/>
  <c r="L223" i="1"/>
  <c r="R222" i="1"/>
  <c r="L222" i="1"/>
  <c r="R221" i="1"/>
  <c r="L221" i="1"/>
  <c r="R220" i="1"/>
  <c r="L220" i="1"/>
  <c r="R219" i="1"/>
  <c r="L219" i="1"/>
  <c r="R218" i="1"/>
  <c r="L218" i="1"/>
  <c r="R217" i="1"/>
  <c r="L217" i="1"/>
  <c r="R216" i="1"/>
  <c r="L216" i="1"/>
  <c r="R215" i="1"/>
  <c r="L215" i="1"/>
  <c r="R214" i="1"/>
  <c r="L214" i="1"/>
  <c r="R213" i="1"/>
  <c r="L213" i="1"/>
  <c r="R212" i="1"/>
  <c r="L212" i="1"/>
  <c r="R211" i="1"/>
  <c r="L211" i="1"/>
  <c r="R209" i="1"/>
  <c r="L209" i="1"/>
  <c r="R208" i="1"/>
  <c r="L208" i="1"/>
  <c r="R207" i="1"/>
  <c r="L207" i="1"/>
  <c r="R206" i="1"/>
  <c r="L206" i="1"/>
  <c r="R205" i="1"/>
  <c r="L205" i="1"/>
  <c r="R204" i="1"/>
  <c r="L204" i="1"/>
  <c r="R203" i="1"/>
  <c r="L203" i="1"/>
  <c r="R202" i="1"/>
  <c r="L202" i="1"/>
  <c r="R201" i="1"/>
  <c r="L201" i="1"/>
  <c r="R200" i="1"/>
  <c r="L200" i="1"/>
  <c r="R199" i="1"/>
  <c r="L199" i="1"/>
  <c r="R198" i="1"/>
  <c r="L198" i="1"/>
  <c r="R197" i="1"/>
  <c r="L197" i="1"/>
  <c r="R196" i="1"/>
  <c r="L196" i="1"/>
  <c r="R195" i="1"/>
  <c r="L195" i="1"/>
  <c r="R194" i="1"/>
  <c r="L194" i="1"/>
  <c r="R193" i="1"/>
  <c r="L193" i="1"/>
  <c r="R192" i="1"/>
  <c r="L192" i="1"/>
  <c r="R191" i="1"/>
  <c r="L191" i="1"/>
  <c r="R190" i="1"/>
  <c r="L190" i="1"/>
  <c r="R189" i="1"/>
  <c r="L189" i="1"/>
  <c r="R188" i="1"/>
  <c r="L188" i="1"/>
  <c r="R187" i="1"/>
  <c r="L187" i="1"/>
  <c r="R186" i="1"/>
  <c r="L186" i="1"/>
  <c r="R185" i="1"/>
  <c r="L185" i="1"/>
  <c r="R184" i="1"/>
  <c r="L184" i="1"/>
  <c r="R183" i="1"/>
  <c r="L183" i="1"/>
  <c r="R182" i="1"/>
  <c r="L182" i="1"/>
  <c r="R181" i="1"/>
  <c r="L181" i="1"/>
  <c r="R180" i="1"/>
  <c r="L180" i="1"/>
  <c r="R179" i="1"/>
  <c r="L179" i="1"/>
  <c r="R178" i="1"/>
  <c r="L178" i="1"/>
  <c r="R177" i="1"/>
  <c r="L177" i="1"/>
  <c r="R176" i="1"/>
  <c r="L176" i="1"/>
  <c r="R175" i="1"/>
  <c r="L175" i="1"/>
  <c r="R174" i="1"/>
  <c r="L174" i="1"/>
  <c r="R173" i="1"/>
  <c r="L173" i="1"/>
  <c r="R172" i="1"/>
  <c r="L172" i="1"/>
  <c r="R171" i="1"/>
  <c r="L171" i="1"/>
  <c r="R170" i="1"/>
  <c r="L170" i="1"/>
  <c r="R169" i="1"/>
  <c r="L169" i="1"/>
  <c r="R168" i="1"/>
  <c r="L168" i="1"/>
  <c r="R167" i="1"/>
  <c r="L167" i="1"/>
  <c r="R166" i="1"/>
  <c r="L166" i="1"/>
  <c r="R165" i="1"/>
  <c r="L165" i="1"/>
  <c r="R164" i="1"/>
  <c r="L164" i="1"/>
  <c r="R163" i="1"/>
  <c r="L163" i="1"/>
  <c r="R162" i="1"/>
  <c r="L162" i="1"/>
  <c r="R161" i="1"/>
  <c r="L161" i="1"/>
  <c r="R160" i="1"/>
  <c r="L160" i="1"/>
  <c r="R159" i="1"/>
  <c r="L159" i="1"/>
  <c r="R158" i="1"/>
  <c r="L158" i="1"/>
  <c r="R157" i="1"/>
  <c r="L157" i="1"/>
  <c r="R156" i="1"/>
  <c r="L156" i="1"/>
  <c r="R155" i="1"/>
  <c r="L155" i="1"/>
  <c r="R154" i="1"/>
  <c r="L154" i="1"/>
  <c r="R153" i="1"/>
  <c r="L153" i="1"/>
  <c r="R152" i="1"/>
  <c r="L152" i="1"/>
  <c r="R151" i="1"/>
  <c r="L151" i="1"/>
  <c r="R150" i="1"/>
  <c r="L150" i="1"/>
  <c r="R149" i="1"/>
  <c r="L149" i="1"/>
  <c r="R148" i="1"/>
  <c r="L148" i="1"/>
  <c r="R147" i="1"/>
  <c r="L147" i="1"/>
  <c r="R146" i="1"/>
  <c r="L146" i="1"/>
  <c r="R145" i="1"/>
  <c r="L145" i="1"/>
  <c r="R144" i="1"/>
  <c r="L144" i="1"/>
  <c r="R143" i="1"/>
  <c r="L143" i="1"/>
  <c r="R142" i="1"/>
  <c r="L142" i="1"/>
  <c r="R141" i="1"/>
  <c r="L141" i="1"/>
  <c r="R140" i="1"/>
  <c r="L140" i="1"/>
  <c r="R139" i="1"/>
  <c r="L139" i="1"/>
  <c r="R138" i="1"/>
  <c r="L138" i="1"/>
  <c r="R137" i="1"/>
  <c r="L137" i="1"/>
  <c r="R136" i="1"/>
  <c r="L136" i="1"/>
  <c r="R135" i="1"/>
  <c r="L135" i="1"/>
  <c r="R134" i="1"/>
  <c r="L134" i="1"/>
  <c r="R133" i="1"/>
  <c r="L133" i="1"/>
  <c r="R131" i="1"/>
  <c r="L131" i="1"/>
  <c r="R130" i="1"/>
  <c r="L130" i="1"/>
  <c r="R129" i="1"/>
  <c r="L129" i="1"/>
  <c r="R128" i="1"/>
  <c r="L128" i="1"/>
  <c r="R127" i="1"/>
  <c r="L127" i="1"/>
  <c r="R126" i="1"/>
  <c r="L126" i="1"/>
  <c r="R125" i="1"/>
  <c r="L125" i="1"/>
  <c r="R124" i="1"/>
  <c r="L124" i="1"/>
  <c r="R123" i="1"/>
  <c r="L123" i="1"/>
  <c r="R122" i="1"/>
  <c r="L122" i="1"/>
  <c r="R121" i="1"/>
  <c r="L121" i="1"/>
  <c r="R120" i="1"/>
  <c r="L120" i="1"/>
  <c r="R119" i="1"/>
  <c r="L119" i="1"/>
  <c r="R118" i="1"/>
  <c r="L118" i="1"/>
  <c r="R117" i="1"/>
  <c r="L117" i="1"/>
  <c r="R116" i="1"/>
  <c r="L116" i="1"/>
  <c r="R115" i="1"/>
  <c r="L115" i="1"/>
  <c r="R114" i="1"/>
  <c r="L114" i="1"/>
  <c r="R113" i="1"/>
  <c r="L113" i="1"/>
  <c r="R112" i="1"/>
  <c r="L112" i="1"/>
  <c r="R111" i="1"/>
  <c r="L111" i="1"/>
  <c r="R110" i="1"/>
  <c r="L110" i="1"/>
  <c r="R109" i="1"/>
  <c r="L109" i="1"/>
  <c r="R108" i="1"/>
  <c r="L108" i="1"/>
  <c r="R107" i="1"/>
  <c r="L107" i="1"/>
  <c r="R106" i="1"/>
  <c r="L106" i="1"/>
  <c r="R105" i="1"/>
  <c r="L105" i="1"/>
  <c r="R104" i="1"/>
  <c r="L104" i="1"/>
  <c r="R103" i="1"/>
  <c r="L103" i="1"/>
  <c r="R102" i="1"/>
  <c r="L102" i="1"/>
  <c r="R101" i="1"/>
  <c r="L101" i="1"/>
  <c r="R100" i="1"/>
  <c r="L100" i="1"/>
  <c r="R99" i="1"/>
  <c r="L99" i="1"/>
  <c r="R97" i="1"/>
  <c r="L97" i="1"/>
  <c r="R96" i="1"/>
  <c r="L96" i="1"/>
  <c r="R95" i="1"/>
  <c r="L95" i="1"/>
  <c r="R94" i="1"/>
  <c r="L94" i="1"/>
  <c r="R93" i="1"/>
  <c r="L93" i="1"/>
  <c r="R92" i="1"/>
  <c r="L92" i="1"/>
  <c r="R91" i="1"/>
  <c r="L91" i="1"/>
  <c r="R89" i="1"/>
  <c r="L89" i="1"/>
  <c r="R88" i="1"/>
  <c r="L88" i="1"/>
  <c r="R87" i="1"/>
  <c r="L87" i="1"/>
  <c r="R86" i="1"/>
  <c r="L86" i="1"/>
  <c r="R85" i="1"/>
  <c r="L85" i="1"/>
  <c r="R84" i="1"/>
  <c r="L84" i="1"/>
  <c r="R83" i="1"/>
  <c r="L83" i="1"/>
  <c r="R82" i="1"/>
  <c r="L82" i="1"/>
  <c r="R81" i="1"/>
  <c r="L81" i="1"/>
  <c r="R78" i="1"/>
  <c r="L78" i="1"/>
  <c r="R77" i="1"/>
  <c r="L77" i="1"/>
  <c r="R76" i="1"/>
  <c r="L76" i="1"/>
  <c r="R75" i="1"/>
  <c r="L75" i="1"/>
  <c r="R74" i="1"/>
  <c r="L74" i="1"/>
  <c r="R73" i="1"/>
  <c r="L73" i="1"/>
  <c r="R72" i="1"/>
  <c r="L72" i="1"/>
  <c r="R70" i="1"/>
  <c r="L70" i="1"/>
  <c r="R69" i="1"/>
  <c r="L69" i="1"/>
  <c r="R67" i="1"/>
  <c r="L67" i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L48" i="1"/>
  <c r="R47" i="1"/>
  <c r="L47" i="1"/>
  <c r="R46" i="1"/>
  <c r="L46" i="1"/>
  <c r="R45" i="1"/>
  <c r="L45" i="1"/>
  <c r="R44" i="1"/>
  <c r="L44" i="1"/>
  <c r="R43" i="1"/>
  <c r="L43" i="1"/>
  <c r="R42" i="1"/>
  <c r="L42" i="1"/>
  <c r="R40" i="1"/>
  <c r="L40" i="1"/>
  <c r="R39" i="1"/>
  <c r="L39" i="1"/>
  <c r="R38" i="1"/>
  <c r="L38" i="1"/>
  <c r="R37" i="1"/>
  <c r="L37" i="1"/>
  <c r="R36" i="1"/>
  <c r="L36" i="1"/>
  <c r="R34" i="1"/>
  <c r="L34" i="1"/>
  <c r="R33" i="1"/>
  <c r="L33" i="1"/>
  <c r="R32" i="1"/>
  <c r="L32" i="1"/>
  <c r="R31" i="1"/>
  <c r="L31" i="1"/>
  <c r="R29" i="1"/>
  <c r="L29" i="1"/>
  <c r="R28" i="1"/>
  <c r="L28" i="1"/>
  <c r="R27" i="1"/>
  <c r="L27" i="1"/>
  <c r="R26" i="1"/>
  <c r="L26" i="1"/>
  <c r="R25" i="1"/>
  <c r="L25" i="1"/>
  <c r="R23" i="1"/>
  <c r="L23" i="1"/>
  <c r="R22" i="1"/>
  <c r="L22" i="1"/>
  <c r="R21" i="1"/>
  <c r="L21" i="1"/>
  <c r="R19" i="1"/>
  <c r="L19" i="1"/>
  <c r="R17" i="1"/>
  <c r="L17" i="1"/>
  <c r="R16" i="1"/>
  <c r="L16" i="1"/>
  <c r="R14" i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5" i="1"/>
  <c r="L5" i="1"/>
  <c r="L2" i="1"/>
  <c r="H343" i="1" l="1"/>
  <c r="H344" i="1"/>
  <c r="E344" i="1"/>
  <c r="E343" i="1"/>
  <c r="G344" i="1"/>
  <c r="G343" i="1"/>
  <c r="L343" i="1"/>
  <c r="L344" i="1"/>
</calcChain>
</file>

<file path=xl/sharedStrings.xml><?xml version="1.0" encoding="utf-8"?>
<sst xmlns="http://schemas.openxmlformats.org/spreadsheetml/2006/main" count="2078" uniqueCount="50">
  <si>
    <t>筆數</t>
    <phoneticPr fontId="1" type="noConversion"/>
  </si>
  <si>
    <t>經度</t>
  </si>
  <si>
    <t>緯度</t>
  </si>
  <si>
    <t>天氣現象</t>
  </si>
  <si>
    <t>期間平均室外溫度(°)</t>
  </si>
  <si>
    <t>降水量(mm)</t>
  </si>
  <si>
    <t>日照率(%)</t>
  </si>
  <si>
    <t>期間平均太陽輻射量(kW/m²)</t>
  </si>
  <si>
    <t>雲層覆蓋率(%)</t>
  </si>
  <si>
    <t>太陽高度角(°)</t>
  </si>
  <si>
    <t>擺放角度(°)</t>
  </si>
  <si>
    <t>太陽高度角(°)&amp;擺放角度(°)</t>
    <phoneticPr fontId="1" type="noConversion"/>
  </si>
  <si>
    <t>面板溫度(℃)</t>
  </si>
  <si>
    <t>設備容量(m²)</t>
    <phoneticPr fontId="1" type="noConversion"/>
  </si>
  <si>
    <t>故障率(%)</t>
  </si>
  <si>
    <t>遮蔽率(%)</t>
  </si>
  <si>
    <t>智慧電錶誤差率(%)</t>
  </si>
  <si>
    <t>標記</t>
    <phoneticPr fontId="1" type="noConversion"/>
  </si>
  <si>
    <t>121.5200°E</t>
  </si>
  <si>
    <t>24.9593°N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</si>
  <si>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</si>
  <si>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</si>
  <si>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</si>
  <si>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</si>
  <si>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</si>
  <si>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</si>
  <si>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</si>
  <si>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</si>
  <si>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</si>
  <si>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固定設備容量_裝置發電時間(h)</t>
    <phoneticPr fontId="1" type="noConversion"/>
  </si>
  <si>
    <t>多雲有雨</t>
    <phoneticPr fontId="1" type="noConversion"/>
  </si>
  <si>
    <t>121.5201°E</t>
  </si>
  <si>
    <t>24.9594°N</t>
  </si>
  <si>
    <t>121.5200°E</t>
    <phoneticPr fontId="1" type="noConversion"/>
  </si>
  <si>
    <t>晴天</t>
    <phoneticPr fontId="1" type="noConversion"/>
  </si>
  <si>
    <t>121.5201°E</t>
    <phoneticPr fontId="1" type="noConversion"/>
  </si>
  <si>
    <t>121.5202°E</t>
  </si>
  <si>
    <t>24.9595°N</t>
  </si>
  <si>
    <t>筆數</t>
  </si>
  <si>
    <t>期間平均室外溫度比率(%)</t>
  </si>
  <si>
    <t>期間平均太陽輻射率(%)</t>
  </si>
  <si>
    <t>最佳傾斜角度比率(%)</t>
  </si>
  <si>
    <t>面板溫度比率(%)</t>
  </si>
  <si>
    <t>裝置發電時間(h)</t>
    <phoneticPr fontId="1" type="noConversion"/>
  </si>
  <si>
    <t>標記</t>
    <phoneticPr fontId="1" type="noConversion"/>
  </si>
  <si>
    <t>降水比率(%)</t>
    <phoneticPr fontId="1" type="noConversion"/>
  </si>
  <si>
    <t>天氣發電時間(h)</t>
    <phoneticPr fontId="1" type="noConversion"/>
  </si>
  <si>
    <t>正規化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</si>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</sst>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6"/>
  <sheetViews>
    <sheetView tabSelected="1" topLeftCell="A330" workbookViewId="0">
      <selection activeCell="S348" sqref="S348"/>
    </sheetView>
  </sheetViews>
  <sheetFormatPr defaultRowHeight="17" x14ac:dyDescent="0.4"/>
  <cols>
    <col min="4" max="4" width="11.6328125" customWidth="1"/>
    <col min="5" max="5" width="22.81640625" customWidth="1"/>
    <col min="6" max="6" width="14.81640625" customWidth="1"/>
    <col min="8" max="8" width="27.90625" customWidth="1"/>
    <col min="13" max="13" width="19.08984375" customWidth="1"/>
    <col min="18" max="18" width="17.26953125" customWidth="1"/>
    <col min="19" max="19" width="15.63281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29</v>
      </c>
      <c r="S1" t="s">
        <v>17</v>
      </c>
    </row>
    <row r="2" spans="1:19" x14ac:dyDescent="0.4">
      <c r="A2">
        <v>1</v>
      </c>
      <c r="B2" t="s">
        <v>18</v>
      </c>
      <c r="C2" t="s">
        <v>19</v>
      </c>
      <c r="D2" t="s">
        <v>20</v>
      </c>
      <c r="E2">
        <v>21.8</v>
      </c>
      <c r="F2">
        <v>0</v>
      </c>
      <c r="G2">
        <v>32.200000000000003</v>
      </c>
      <c r="H2">
        <v>1.0649999999999999</v>
      </c>
      <c r="I2">
        <v>64</v>
      </c>
      <c r="J2">
        <v>80</v>
      </c>
      <c r="K2">
        <v>23.777894536151301</v>
      </c>
      <c r="L2">
        <f>180-(J2+K2)</f>
        <v>76.222105463848692</v>
      </c>
      <c r="M2">
        <v>43.222506515479999</v>
      </c>
      <c r="N2">
        <v>1000</v>
      </c>
      <c r="O2">
        <v>0.33268360024652699</v>
      </c>
      <c r="P2">
        <v>33.033482100387403</v>
      </c>
      <c r="Q2">
        <v>0.102324317018921</v>
      </c>
      <c r="R2">
        <f>1000/(N2*H2*(ABS(1+(-0.4)*(M2-E2))))</f>
        <v>0.12405427570894094</v>
      </c>
      <c r="S2">
        <v>1</v>
      </c>
    </row>
    <row r="3" spans="1:19" x14ac:dyDescent="0.4">
      <c r="A3">
        <v>2</v>
      </c>
      <c r="B3" t="s">
        <v>18</v>
      </c>
      <c r="C3" t="s">
        <v>19</v>
      </c>
      <c r="D3" t="s">
        <v>20</v>
      </c>
      <c r="E3">
        <f>21.8*0.89</f>
        <v>19.402000000000001</v>
      </c>
      <c r="F3">
        <v>0</v>
      </c>
      <c r="G3">
        <f>32.2*0.89</f>
        <v>28.658000000000001</v>
      </c>
      <c r="H3">
        <f>1.065*0.89</f>
        <v>0.94784999999999997</v>
      </c>
      <c r="I3">
        <f>64*0.89</f>
        <v>56.96</v>
      </c>
      <c r="J3">
        <v>80</v>
      </c>
      <c r="K3">
        <v>23.777894536151301</v>
      </c>
      <c r="L3">
        <f>180-(J3+K3)</f>
        <v>76.222105463848692</v>
      </c>
      <c r="M3">
        <v>43.222506515479999</v>
      </c>
      <c r="N3">
        <v>1000</v>
      </c>
      <c r="O3">
        <v>0.33268360024652699</v>
      </c>
      <c r="P3">
        <v>33.033482100387403</v>
      </c>
      <c r="Q3">
        <v>0.102324317018921</v>
      </c>
      <c r="R3">
        <v>0.12405427570894094</v>
      </c>
      <c r="S3">
        <v>0</v>
      </c>
    </row>
    <row r="4" spans="1:19" x14ac:dyDescent="0.4">
      <c r="A4">
        <v>3</v>
      </c>
      <c r="B4" t="s">
        <v>18</v>
      </c>
      <c r="C4" t="s">
        <v>19</v>
      </c>
      <c r="D4" t="s">
        <v>30</v>
      </c>
      <c r="E4">
        <f>21.8*0.8</f>
        <v>17.440000000000001</v>
      </c>
      <c r="F4">
        <v>200</v>
      </c>
      <c r="G4">
        <f>32.2*0.8</f>
        <v>25.760000000000005</v>
      </c>
      <c r="H4">
        <f>1.065*0.8</f>
        <v>0.85199999999999998</v>
      </c>
      <c r="I4">
        <f>64*0.8</f>
        <v>51.2</v>
      </c>
      <c r="J4">
        <v>80</v>
      </c>
      <c r="K4">
        <v>23.777894536151301</v>
      </c>
      <c r="L4">
        <f>180-(J4+K4)</f>
        <v>76.222105463848692</v>
      </c>
      <c r="M4">
        <v>43.222506515479999</v>
      </c>
      <c r="N4">
        <v>1000</v>
      </c>
      <c r="O4">
        <v>0.33268360024652699</v>
      </c>
      <c r="P4">
        <v>33.033482100387403</v>
      </c>
      <c r="Q4">
        <v>0.102324317018921</v>
      </c>
      <c r="R4">
        <v>0.12405427570894094</v>
      </c>
      <c r="S4">
        <v>0</v>
      </c>
    </row>
    <row r="5" spans="1:19" x14ac:dyDescent="0.4">
      <c r="A5">
        <v>4</v>
      </c>
      <c r="B5" t="s">
        <v>18</v>
      </c>
      <c r="C5" t="s">
        <v>19</v>
      </c>
      <c r="D5" t="s">
        <v>21</v>
      </c>
      <c r="E5">
        <v>25.5</v>
      </c>
      <c r="F5">
        <v>0</v>
      </c>
      <c r="G5">
        <v>54.3</v>
      </c>
      <c r="H5">
        <v>1.081</v>
      </c>
      <c r="I5">
        <v>58</v>
      </c>
      <c r="J5">
        <v>80</v>
      </c>
      <c r="K5">
        <v>25.075868377108101</v>
      </c>
      <c r="L5">
        <f>180-(J5+K5)</f>
        <v>74.924131622891906</v>
      </c>
      <c r="M5">
        <v>50.303203987739998</v>
      </c>
      <c r="N5">
        <v>1000</v>
      </c>
      <c r="O5">
        <v>3.06447931758477</v>
      </c>
      <c r="P5">
        <v>62.113383276929397</v>
      </c>
      <c r="Q5">
        <v>6.7289972672466697E-2</v>
      </c>
      <c r="R5">
        <f>1000/(N5*H5*(ABS(1+(-0.4)*(M5-E5))))</f>
        <v>0.10369243144527833</v>
      </c>
      <c r="S5">
        <v>1</v>
      </c>
    </row>
    <row r="6" spans="1:19" x14ac:dyDescent="0.4">
      <c r="A6">
        <v>5</v>
      </c>
      <c r="B6" t="s">
        <v>18</v>
      </c>
      <c r="C6" t="s">
        <v>19</v>
      </c>
      <c r="D6" t="s">
        <v>21</v>
      </c>
      <c r="E6">
        <f>25.5*0.89</f>
        <v>22.695</v>
      </c>
      <c r="F6">
        <v>0</v>
      </c>
      <c r="G6">
        <f>54.3*0.89</f>
        <v>48.326999999999998</v>
      </c>
      <c r="H6">
        <f>1.081*0.89</f>
        <v>0.96209</v>
      </c>
      <c r="I6">
        <f>58*0.89</f>
        <v>51.62</v>
      </c>
      <c r="J6">
        <v>80</v>
      </c>
      <c r="K6">
        <v>25.075868377108101</v>
      </c>
      <c r="L6">
        <f>180-(J6+K6)</f>
        <v>74.924131622891906</v>
      </c>
      <c r="M6">
        <v>50.303203987739998</v>
      </c>
      <c r="N6">
        <v>1000</v>
      </c>
      <c r="O6">
        <v>3.06447931758477</v>
      </c>
      <c r="P6">
        <v>62.113383276929397</v>
      </c>
      <c r="Q6">
        <v>6.7289972672466697E-2</v>
      </c>
      <c r="R6">
        <v>0.10369243144527833</v>
      </c>
      <c r="S6">
        <v>0</v>
      </c>
    </row>
    <row r="7" spans="1:19" x14ac:dyDescent="0.4">
      <c r="A7">
        <v>6</v>
      </c>
      <c r="B7" t="s">
        <v>18</v>
      </c>
      <c r="C7" t="s">
        <v>19</v>
      </c>
      <c r="D7" t="s">
        <v>21</v>
      </c>
      <c r="E7">
        <v>26.7</v>
      </c>
      <c r="F7">
        <v>0</v>
      </c>
      <c r="G7">
        <v>55.1</v>
      </c>
      <c r="H7">
        <v>1.0580000000000001</v>
      </c>
      <c r="I7">
        <v>70</v>
      </c>
      <c r="J7">
        <v>81</v>
      </c>
      <c r="K7">
        <v>26.345545941429801</v>
      </c>
      <c r="L7">
        <f>180-(J7+K7)</f>
        <v>72.654454058570195</v>
      </c>
      <c r="M7">
        <v>52.040219465568001</v>
      </c>
      <c r="N7">
        <v>1000</v>
      </c>
      <c r="O7">
        <v>6.8741288412270398</v>
      </c>
      <c r="P7">
        <v>49.4236837381927</v>
      </c>
      <c r="Q7">
        <v>0.25262304506085198</v>
      </c>
      <c r="R7">
        <f>1000/(N7*H7*(ABS(1+(-0.4)*(M7-E7))))</f>
        <v>0.10345561538340912</v>
      </c>
      <c r="S7">
        <v>1</v>
      </c>
    </row>
    <row r="8" spans="1:19" x14ac:dyDescent="0.4">
      <c r="A8">
        <v>7</v>
      </c>
      <c r="B8" t="s">
        <v>18</v>
      </c>
      <c r="C8" t="s">
        <v>19</v>
      </c>
      <c r="D8" t="s">
        <v>21</v>
      </c>
      <c r="E8">
        <v>26.8</v>
      </c>
      <c r="F8">
        <v>0</v>
      </c>
      <c r="G8">
        <v>51.1</v>
      </c>
      <c r="H8">
        <v>1.141</v>
      </c>
      <c r="I8">
        <v>76</v>
      </c>
      <c r="J8">
        <v>81</v>
      </c>
      <c r="K8">
        <v>23.3454236626424</v>
      </c>
      <c r="L8">
        <f>180-(J8+K8)</f>
        <v>75.654576337357597</v>
      </c>
      <c r="M8">
        <v>54.537734517807998</v>
      </c>
      <c r="N8">
        <v>1000</v>
      </c>
      <c r="O8">
        <v>7.5208129099482397</v>
      </c>
      <c r="P8">
        <v>42.812232759738897</v>
      </c>
      <c r="Q8">
        <v>0.11300600030211699</v>
      </c>
      <c r="R8">
        <f>1000/(N8*H8*(ABS(1+(-0.4)*(M8-E8))))</f>
        <v>8.6816844504130436E-2</v>
      </c>
      <c r="S8">
        <v>1</v>
      </c>
    </row>
    <row r="9" spans="1:19" x14ac:dyDescent="0.4">
      <c r="A9">
        <v>8</v>
      </c>
      <c r="B9" t="s">
        <v>18</v>
      </c>
      <c r="C9" t="s">
        <v>19</v>
      </c>
      <c r="D9" t="s">
        <v>21</v>
      </c>
      <c r="E9">
        <v>27.6</v>
      </c>
      <c r="F9">
        <v>0</v>
      </c>
      <c r="G9">
        <v>47.9</v>
      </c>
      <c r="H9">
        <v>1.0409999999999999</v>
      </c>
      <c r="I9">
        <v>68</v>
      </c>
      <c r="J9">
        <v>81</v>
      </c>
      <c r="K9">
        <v>24.830449938329199</v>
      </c>
      <c r="L9">
        <f>180-(J9+K9)</f>
        <v>74.169550061670805</v>
      </c>
      <c r="M9">
        <v>53.249537133456002</v>
      </c>
      <c r="N9">
        <v>1000</v>
      </c>
      <c r="O9">
        <v>9.4359613244896003</v>
      </c>
      <c r="P9">
        <v>34.982628500329902</v>
      </c>
      <c r="Q9">
        <v>0.25261836000927401</v>
      </c>
      <c r="R9">
        <f>1000/(N9*H9*(ABS(1+(-0.4)*(M9-E9))))</f>
        <v>0.10374017285204451</v>
      </c>
      <c r="S9">
        <v>1</v>
      </c>
    </row>
    <row r="10" spans="1:19" x14ac:dyDescent="0.4">
      <c r="A10">
        <v>9</v>
      </c>
      <c r="B10" t="s">
        <v>18</v>
      </c>
      <c r="C10" t="s">
        <v>19</v>
      </c>
      <c r="D10" t="s">
        <v>22</v>
      </c>
      <c r="E10">
        <v>27.6</v>
      </c>
      <c r="F10">
        <v>2</v>
      </c>
      <c r="G10">
        <v>27.4</v>
      </c>
      <c r="H10">
        <v>0.98099999999999998</v>
      </c>
      <c r="I10">
        <v>82</v>
      </c>
      <c r="J10">
        <v>81</v>
      </c>
      <c r="K10">
        <v>24.506870604474202</v>
      </c>
      <c r="L10">
        <f>180-(J10+K10)</f>
        <v>74.493129395525798</v>
      </c>
      <c r="M10">
        <v>51.454656299328001</v>
      </c>
      <c r="N10">
        <v>1000</v>
      </c>
      <c r="O10">
        <v>10.504942240286899</v>
      </c>
      <c r="P10">
        <v>50.523672001854898</v>
      </c>
      <c r="Q10">
        <v>0.48227554004462703</v>
      </c>
      <c r="R10">
        <f>1000/(N10*H10*(ABS(1+(-0.4)*(M10-E10))))</f>
        <v>0.11933790663223343</v>
      </c>
      <c r="S10">
        <v>1</v>
      </c>
    </row>
    <row r="11" spans="1:19" x14ac:dyDescent="0.4">
      <c r="A11">
        <v>10</v>
      </c>
      <c r="B11" t="s">
        <v>18</v>
      </c>
      <c r="C11" t="s">
        <v>19</v>
      </c>
      <c r="D11" t="s">
        <v>23</v>
      </c>
      <c r="E11">
        <v>22.7</v>
      </c>
      <c r="F11">
        <v>16.5</v>
      </c>
      <c r="G11">
        <v>1.5</v>
      </c>
      <c r="H11">
        <v>0.36599999999999999</v>
      </c>
      <c r="I11">
        <v>98</v>
      </c>
      <c r="J11">
        <v>82</v>
      </c>
      <c r="K11">
        <v>26.517380255784499</v>
      </c>
      <c r="L11">
        <f>180-(J11+K11)</f>
        <v>71.482619744215498</v>
      </c>
      <c r="M11">
        <v>30.799071139952002</v>
      </c>
      <c r="N11">
        <v>1000</v>
      </c>
      <c r="O11">
        <v>8.2933137929958693</v>
      </c>
      <c r="P11">
        <v>50.000836117021599</v>
      </c>
      <c r="Q11">
        <v>0.26780208674882799</v>
      </c>
      <c r="R11">
        <f>1000/(N11*H11*(ABS(1+(-0.4)*(M11-E11))))</f>
        <v>1.2199525460851224</v>
      </c>
      <c r="S11">
        <v>1</v>
      </c>
    </row>
    <row r="12" spans="1:19" x14ac:dyDescent="0.4">
      <c r="A12">
        <v>11</v>
      </c>
      <c r="B12" t="s">
        <v>18</v>
      </c>
      <c r="C12" t="s">
        <v>19</v>
      </c>
      <c r="D12" t="s">
        <v>23</v>
      </c>
      <c r="E12">
        <v>19.2</v>
      </c>
      <c r="F12">
        <v>26</v>
      </c>
      <c r="G12">
        <v>0</v>
      </c>
      <c r="H12">
        <v>0.31</v>
      </c>
      <c r="I12">
        <v>100</v>
      </c>
      <c r="J12">
        <v>82</v>
      </c>
      <c r="K12">
        <v>26.065536739988399</v>
      </c>
      <c r="L12">
        <f>180-(J12+K12)</f>
        <v>71.934463260011597</v>
      </c>
      <c r="M12">
        <v>25.737646444799999</v>
      </c>
      <c r="N12">
        <v>1000</v>
      </c>
      <c r="O12">
        <v>9.1660296275850506</v>
      </c>
      <c r="P12">
        <v>43.6747263026799</v>
      </c>
      <c r="Q12">
        <v>0.20313752152397499</v>
      </c>
      <c r="R12">
        <f>1000/(N12*H12*(ABS(1+(-0.4)*(M12-E12))))</f>
        <v>1.9973309301061706</v>
      </c>
      <c r="S12">
        <v>1</v>
      </c>
    </row>
    <row r="13" spans="1:19" x14ac:dyDescent="0.4">
      <c r="A13">
        <v>12</v>
      </c>
      <c r="B13" t="s">
        <v>18</v>
      </c>
      <c r="C13" t="s">
        <v>19</v>
      </c>
      <c r="D13" t="s">
        <v>24</v>
      </c>
      <c r="E13">
        <v>19.399999999999999</v>
      </c>
      <c r="F13">
        <v>0.5</v>
      </c>
      <c r="G13">
        <v>0</v>
      </c>
      <c r="H13">
        <v>0.38900000000000001</v>
      </c>
      <c r="I13">
        <v>98</v>
      </c>
      <c r="J13">
        <v>82</v>
      </c>
      <c r="K13">
        <v>24.584400172191799</v>
      </c>
      <c r="L13">
        <f>180-(J13+K13)</f>
        <v>73.415599827808194</v>
      </c>
      <c r="M13">
        <v>27.130094623615999</v>
      </c>
      <c r="N13">
        <v>1000</v>
      </c>
      <c r="O13">
        <v>32.790804813808002</v>
      </c>
      <c r="P13">
        <v>85.0850504004501</v>
      </c>
      <c r="Q13">
        <v>0.14651161590971901</v>
      </c>
      <c r="R13">
        <f>1000/(N13*H13*(ABS(1+(-0.4)*(M13-E13))))</f>
        <v>1.2287990334801357</v>
      </c>
      <c r="S13">
        <v>1</v>
      </c>
    </row>
    <row r="14" spans="1:19" x14ac:dyDescent="0.4">
      <c r="A14">
        <v>13</v>
      </c>
      <c r="B14" t="s">
        <v>18</v>
      </c>
      <c r="C14" t="s">
        <v>19</v>
      </c>
      <c r="D14" t="s">
        <v>25</v>
      </c>
      <c r="E14">
        <v>21.8</v>
      </c>
      <c r="F14">
        <v>0</v>
      </c>
      <c r="G14">
        <v>57.4</v>
      </c>
      <c r="H14">
        <v>1.302</v>
      </c>
      <c r="I14">
        <v>36</v>
      </c>
      <c r="J14">
        <v>83</v>
      </c>
      <c r="K14">
        <v>26.841621253508599</v>
      </c>
      <c r="L14">
        <f>180-(J14+K14)</f>
        <v>70.158378746491394</v>
      </c>
      <c r="M14">
        <v>48.748543151600003</v>
      </c>
      <c r="N14">
        <v>1000</v>
      </c>
      <c r="O14">
        <v>2.8442492266488402</v>
      </c>
      <c r="P14">
        <v>99.385201142127201</v>
      </c>
      <c r="Q14">
        <v>0.25200021968957598</v>
      </c>
      <c r="R14">
        <f>1000/(N14*H14*(ABS(1+(-0.4)*(M14-E14))))</f>
        <v>7.8537313080724938E-2</v>
      </c>
      <c r="S14">
        <v>1</v>
      </c>
    </row>
    <row r="15" spans="1:19" x14ac:dyDescent="0.4">
      <c r="A15">
        <v>14</v>
      </c>
      <c r="B15" t="s">
        <v>31</v>
      </c>
      <c r="C15" t="s">
        <v>32</v>
      </c>
      <c r="D15" t="s">
        <v>25</v>
      </c>
      <c r="E15">
        <v>21.8</v>
      </c>
      <c r="F15">
        <v>0</v>
      </c>
      <c r="G15">
        <f>57.4*0.89</f>
        <v>51.085999999999999</v>
      </c>
      <c r="H15">
        <f>1.302*0.89</f>
        <v>1.1587800000000001</v>
      </c>
      <c r="I15">
        <v>36</v>
      </c>
      <c r="J15">
        <v>83</v>
      </c>
      <c r="K15">
        <v>26.841621253508599</v>
      </c>
      <c r="L15">
        <f>180-(J15+K15)</f>
        <v>70.158378746491394</v>
      </c>
      <c r="M15">
        <v>48.748543151600003</v>
      </c>
      <c r="N15">
        <v>1000</v>
      </c>
      <c r="O15">
        <v>2.8442492266488402</v>
      </c>
      <c r="P15">
        <v>99.385201142127201</v>
      </c>
      <c r="Q15">
        <v>0.25200021968957598</v>
      </c>
      <c r="R15">
        <v>7.8537313080724938E-2</v>
      </c>
      <c r="S15">
        <v>0</v>
      </c>
    </row>
    <row r="16" spans="1:19" x14ac:dyDescent="0.4">
      <c r="A16">
        <v>15</v>
      </c>
      <c r="B16" t="s">
        <v>18</v>
      </c>
      <c r="C16" t="s">
        <v>19</v>
      </c>
      <c r="D16" t="s">
        <v>21</v>
      </c>
      <c r="E16">
        <v>23.1</v>
      </c>
      <c r="F16">
        <v>0</v>
      </c>
      <c r="G16">
        <v>3.8</v>
      </c>
      <c r="H16">
        <v>0.72799999999999998</v>
      </c>
      <c r="I16">
        <v>86</v>
      </c>
      <c r="J16">
        <v>83</v>
      </c>
      <c r="K16">
        <v>24.385797124490999</v>
      </c>
      <c r="L16">
        <f>180-(J16+K16)</f>
        <v>72.614202875508994</v>
      </c>
      <c r="M16">
        <v>39.109646269343997</v>
      </c>
      <c r="N16">
        <v>1000</v>
      </c>
      <c r="O16">
        <v>9.8574018094648395</v>
      </c>
      <c r="P16">
        <v>52.4066875300364</v>
      </c>
      <c r="Q16">
        <v>0.39870246951629601</v>
      </c>
      <c r="R16">
        <f>1000/(N16*H16*(ABS(1+(-0.4)*(M16-E16))))</f>
        <v>0.25419362325263056</v>
      </c>
      <c r="S16">
        <v>1</v>
      </c>
    </row>
    <row r="17" spans="1:19" x14ac:dyDescent="0.4">
      <c r="A17">
        <v>16</v>
      </c>
      <c r="B17" t="s">
        <v>18</v>
      </c>
      <c r="C17" t="s">
        <v>19</v>
      </c>
      <c r="D17" t="s">
        <v>24</v>
      </c>
      <c r="E17">
        <v>23.5</v>
      </c>
      <c r="F17">
        <v>0.5</v>
      </c>
      <c r="G17">
        <v>3</v>
      </c>
      <c r="H17">
        <v>0.59099999999999997</v>
      </c>
      <c r="I17">
        <v>96</v>
      </c>
      <c r="J17">
        <v>83</v>
      </c>
      <c r="K17">
        <v>24.253465270138701</v>
      </c>
      <c r="L17">
        <f>180-(J17+K17)</f>
        <v>72.746534729861295</v>
      </c>
      <c r="M17">
        <v>37.182839671179998</v>
      </c>
      <c r="N17">
        <v>1000</v>
      </c>
      <c r="O17">
        <v>37.850841841626398</v>
      </c>
      <c r="P17">
        <v>50.4000439379152</v>
      </c>
      <c r="Q17">
        <v>0.24853689936725601</v>
      </c>
      <c r="R17">
        <f>1000/(N17*H17*(ABS(1+(-0.4)*(M17-E17))))</f>
        <v>0.37826871954697855</v>
      </c>
      <c r="S17">
        <v>1</v>
      </c>
    </row>
    <row r="18" spans="1:19" x14ac:dyDescent="0.4">
      <c r="A18">
        <v>17</v>
      </c>
      <c r="B18" t="s">
        <v>31</v>
      </c>
      <c r="C18" t="s">
        <v>32</v>
      </c>
      <c r="D18" t="s">
        <v>24</v>
      </c>
      <c r="E18">
        <v>23.5</v>
      </c>
      <c r="F18">
        <v>0.5</v>
      </c>
      <c r="G18">
        <f>3*0.89</f>
        <v>2.67</v>
      </c>
      <c r="H18">
        <f>0.89*0.591</f>
        <v>0.52598999999999996</v>
      </c>
      <c r="I18">
        <v>92</v>
      </c>
      <c r="J18">
        <v>83</v>
      </c>
      <c r="K18">
        <v>24.253465270138701</v>
      </c>
      <c r="L18">
        <f>180-(J18+K18)</f>
        <v>72.746534729861295</v>
      </c>
      <c r="M18">
        <v>37.182839671179998</v>
      </c>
      <c r="N18">
        <v>1000</v>
      </c>
      <c r="O18">
        <v>37.850841841626398</v>
      </c>
      <c r="P18">
        <v>50.4000439379152</v>
      </c>
      <c r="Q18">
        <v>0.24853689936725601</v>
      </c>
      <c r="R18">
        <v>0.37826871954697855</v>
      </c>
      <c r="S18">
        <v>0</v>
      </c>
    </row>
    <row r="19" spans="1:19" x14ac:dyDescent="0.4">
      <c r="A19">
        <v>18</v>
      </c>
      <c r="B19" t="s">
        <v>33</v>
      </c>
      <c r="C19" t="s">
        <v>19</v>
      </c>
      <c r="D19" t="s">
        <v>23</v>
      </c>
      <c r="E19">
        <v>21.5</v>
      </c>
      <c r="F19">
        <v>2</v>
      </c>
      <c r="G19">
        <v>0</v>
      </c>
      <c r="H19">
        <v>0.157</v>
      </c>
      <c r="I19">
        <v>100</v>
      </c>
      <c r="J19">
        <v>83</v>
      </c>
      <c r="K19">
        <v>26.148919756130301</v>
      </c>
      <c r="L19">
        <f>180-(J19+K19)</f>
        <v>70.851080243869703</v>
      </c>
      <c r="M19">
        <v>24.9589920662</v>
      </c>
      <c r="N19">
        <v>1000</v>
      </c>
      <c r="O19">
        <v>4.6834171229224903</v>
      </c>
      <c r="P19">
        <v>1.3017336694550601</v>
      </c>
      <c r="Q19">
        <v>0.107317873199976</v>
      </c>
      <c r="R19">
        <f>1000/(N19*H19*(ABS(1+(-0.4)*(M19-E19))))</f>
        <v>16.604482393767775</v>
      </c>
      <c r="S19">
        <v>1</v>
      </c>
    </row>
    <row r="20" spans="1:19" x14ac:dyDescent="0.4">
      <c r="A20">
        <v>19</v>
      </c>
      <c r="B20" t="s">
        <v>31</v>
      </c>
      <c r="C20" t="s">
        <v>32</v>
      </c>
      <c r="D20" t="s">
        <v>23</v>
      </c>
      <c r="E20">
        <v>21.5</v>
      </c>
      <c r="F20">
        <v>70</v>
      </c>
      <c r="G20">
        <v>0</v>
      </c>
      <c r="H20">
        <f>0.157*0.89</f>
        <v>0.13972999999999999</v>
      </c>
      <c r="I20">
        <v>100</v>
      </c>
      <c r="J20">
        <v>83</v>
      </c>
      <c r="K20">
        <v>26.148919756130301</v>
      </c>
      <c r="L20">
        <f>180-(J20+K20)</f>
        <v>70.851080243869703</v>
      </c>
      <c r="M20">
        <v>24.9589920662</v>
      </c>
      <c r="N20">
        <v>1000</v>
      </c>
      <c r="O20">
        <v>4.6834171229224903</v>
      </c>
      <c r="P20">
        <v>1.3017336694550601</v>
      </c>
      <c r="Q20">
        <v>0.107317873199976</v>
      </c>
      <c r="R20">
        <v>16.604482393767775</v>
      </c>
      <c r="S20">
        <v>0</v>
      </c>
    </row>
    <row r="21" spans="1:19" x14ac:dyDescent="0.4">
      <c r="A21">
        <v>20</v>
      </c>
      <c r="B21" t="s">
        <v>18</v>
      </c>
      <c r="C21" t="s">
        <v>19</v>
      </c>
      <c r="D21" t="s">
        <v>20</v>
      </c>
      <c r="E21">
        <v>25.7</v>
      </c>
      <c r="F21">
        <v>0</v>
      </c>
      <c r="G21">
        <v>53.2</v>
      </c>
      <c r="H21">
        <v>1.2270000000000001</v>
      </c>
      <c r="I21">
        <v>62</v>
      </c>
      <c r="J21">
        <v>84</v>
      </c>
      <c r="K21">
        <v>24.5093937034931</v>
      </c>
      <c r="L21">
        <f>180-(J21+K21)</f>
        <v>71.490606296506897</v>
      </c>
      <c r="M21">
        <v>53.439511246556002</v>
      </c>
      <c r="N21">
        <v>1000</v>
      </c>
      <c r="O21">
        <v>8.1654420479649801</v>
      </c>
      <c r="P21">
        <v>66.220201926832502</v>
      </c>
      <c r="Q21">
        <v>0.38900407990423402</v>
      </c>
      <c r="R21">
        <f>1000/(N21*H21*(ABS(1+(-0.4)*(M21-E21))))</f>
        <v>8.0726199198051352E-2</v>
      </c>
      <c r="S21">
        <v>1</v>
      </c>
    </row>
    <row r="22" spans="1:19" x14ac:dyDescent="0.4">
      <c r="A22">
        <v>21</v>
      </c>
      <c r="B22" t="s">
        <v>18</v>
      </c>
      <c r="C22" t="s">
        <v>19</v>
      </c>
      <c r="D22" t="s">
        <v>20</v>
      </c>
      <c r="E22">
        <v>26.9</v>
      </c>
      <c r="F22">
        <v>0</v>
      </c>
      <c r="G22">
        <v>48.7</v>
      </c>
      <c r="H22">
        <v>1.159</v>
      </c>
      <c r="I22">
        <v>46</v>
      </c>
      <c r="J22">
        <v>84</v>
      </c>
      <c r="K22">
        <v>24.2123341137188</v>
      </c>
      <c r="L22">
        <f>180-(J22+K22)</f>
        <v>71.787665886281204</v>
      </c>
      <c r="M22">
        <v>54.383862287059998</v>
      </c>
      <c r="N22">
        <v>1000</v>
      </c>
      <c r="O22">
        <v>5.0436075569885999</v>
      </c>
      <c r="P22">
        <v>11.277621523807101</v>
      </c>
      <c r="Q22">
        <v>0.29604228883318801</v>
      </c>
      <c r="R22">
        <f>1000/(N22*H22*(ABS(1+(-0.4)*(M22-E22))))</f>
        <v>8.6337008237100207E-2</v>
      </c>
      <c r="S22">
        <v>1</v>
      </c>
    </row>
    <row r="23" spans="1:19" x14ac:dyDescent="0.4">
      <c r="A23">
        <v>22</v>
      </c>
      <c r="B23" t="s">
        <v>18</v>
      </c>
      <c r="C23" t="s">
        <v>19</v>
      </c>
      <c r="D23" t="s">
        <v>23</v>
      </c>
      <c r="E23">
        <v>23.3</v>
      </c>
      <c r="F23">
        <v>50</v>
      </c>
      <c r="G23">
        <v>0</v>
      </c>
      <c r="H23">
        <v>0.13200000000000001</v>
      </c>
      <c r="I23">
        <v>100</v>
      </c>
      <c r="J23">
        <v>85</v>
      </c>
      <c r="K23">
        <v>24.626313760781301</v>
      </c>
      <c r="L23">
        <f>180-(J23+K23)</f>
        <v>70.373686239218699</v>
      </c>
      <c r="M23">
        <v>26.279219659328</v>
      </c>
      <c r="N23">
        <v>1000</v>
      </c>
      <c r="O23">
        <v>16.5229780478649</v>
      </c>
      <c r="P23">
        <v>21.463574639995301</v>
      </c>
      <c r="Q23">
        <v>0.30422107890252398</v>
      </c>
      <c r="R23">
        <f>1000/(N23*H23*(ABS(1+(-0.4)*(M23-E23))))</f>
        <v>39.521320903137209</v>
      </c>
      <c r="S23">
        <v>1</v>
      </c>
    </row>
    <row r="24" spans="1:19" x14ac:dyDescent="0.4">
      <c r="A24">
        <v>23</v>
      </c>
      <c r="B24" t="s">
        <v>31</v>
      </c>
      <c r="C24" t="s">
        <v>32</v>
      </c>
      <c r="D24" t="s">
        <v>23</v>
      </c>
      <c r="E24">
        <v>23.3</v>
      </c>
      <c r="F24">
        <v>86</v>
      </c>
      <c r="G24">
        <v>3</v>
      </c>
      <c r="H24">
        <f>0.132*1.5</f>
        <v>0.19800000000000001</v>
      </c>
      <c r="I24">
        <v>98</v>
      </c>
      <c r="J24">
        <v>85</v>
      </c>
      <c r="K24">
        <v>24.626313760781301</v>
      </c>
      <c r="L24">
        <f>180-(J24+K24)</f>
        <v>70.373686239218699</v>
      </c>
      <c r="M24">
        <v>26.279219659328</v>
      </c>
      <c r="N24">
        <v>1000</v>
      </c>
      <c r="O24">
        <v>16.5229780478649</v>
      </c>
      <c r="P24">
        <v>21.463574639995301</v>
      </c>
      <c r="Q24">
        <v>0.30422107890252398</v>
      </c>
      <c r="R24">
        <v>39.521320903137209</v>
      </c>
      <c r="S24">
        <v>0</v>
      </c>
    </row>
    <row r="25" spans="1:19" x14ac:dyDescent="0.4">
      <c r="A25">
        <v>24</v>
      </c>
      <c r="B25" t="s">
        <v>18</v>
      </c>
      <c r="C25" t="s">
        <v>19</v>
      </c>
      <c r="D25" t="s">
        <v>22</v>
      </c>
      <c r="E25">
        <v>27.4</v>
      </c>
      <c r="F25">
        <v>33.5</v>
      </c>
      <c r="G25">
        <v>38</v>
      </c>
      <c r="H25">
        <v>1.1299999999999999</v>
      </c>
      <c r="I25">
        <v>88</v>
      </c>
      <c r="J25">
        <v>85</v>
      </c>
      <c r="K25">
        <v>26.153642616396301</v>
      </c>
      <c r="L25">
        <f>180-(J25+K25)</f>
        <v>68.846357383603703</v>
      </c>
      <c r="M25">
        <v>53.6958958544799</v>
      </c>
      <c r="N25">
        <v>1000</v>
      </c>
      <c r="O25">
        <v>11.3741389053497</v>
      </c>
      <c r="P25">
        <v>74.877787827685395</v>
      </c>
      <c r="Q25">
        <v>0.122905581952065</v>
      </c>
      <c r="R25">
        <f>1000/(N25*H25*(ABS(1+(-0.4)*(M25-E25))))</f>
        <v>9.2973569646652363E-2</v>
      </c>
      <c r="S25">
        <v>1</v>
      </c>
    </row>
    <row r="26" spans="1:19" x14ac:dyDescent="0.4">
      <c r="A26">
        <v>25</v>
      </c>
      <c r="B26" t="s">
        <v>18</v>
      </c>
      <c r="C26" t="s">
        <v>19</v>
      </c>
      <c r="D26" t="s">
        <v>23</v>
      </c>
      <c r="E26">
        <v>20.5</v>
      </c>
      <c r="F26">
        <v>15</v>
      </c>
      <c r="G26">
        <v>0</v>
      </c>
      <c r="H26">
        <v>0.22900000000000001</v>
      </c>
      <c r="I26">
        <v>100</v>
      </c>
      <c r="J26">
        <v>86</v>
      </c>
      <c r="K26">
        <v>24.344251637820499</v>
      </c>
      <c r="L26">
        <f>180-(J26+K26)</f>
        <v>69.655748362179509</v>
      </c>
      <c r="M26">
        <v>25.321183422880001</v>
      </c>
      <c r="N26">
        <v>1000</v>
      </c>
      <c r="O26">
        <v>2.4358582660966199</v>
      </c>
      <c r="P26">
        <v>59.208457766637601</v>
      </c>
      <c r="Q26">
        <v>0.14758615260987101</v>
      </c>
      <c r="R26">
        <f>1000/(N26*H26*(ABS(1+(-0.4)*(M26-E26))))</f>
        <v>4.7032175312282378</v>
      </c>
      <c r="S26">
        <v>1</v>
      </c>
    </row>
    <row r="27" spans="1:19" x14ac:dyDescent="0.4">
      <c r="A27">
        <v>26</v>
      </c>
      <c r="B27" t="s">
        <v>18</v>
      </c>
      <c r="C27" t="s">
        <v>19</v>
      </c>
      <c r="D27" t="s">
        <v>23</v>
      </c>
      <c r="E27">
        <v>22.7</v>
      </c>
      <c r="F27">
        <v>7</v>
      </c>
      <c r="G27">
        <v>1.5</v>
      </c>
      <c r="H27">
        <v>0.35899999999999999</v>
      </c>
      <c r="I27">
        <v>100</v>
      </c>
      <c r="J27">
        <v>86</v>
      </c>
      <c r="K27">
        <v>25.453552738248501</v>
      </c>
      <c r="L27">
        <f>180-(J27+K27)</f>
        <v>68.546447261751496</v>
      </c>
      <c r="M27">
        <v>30.821420753588001</v>
      </c>
      <c r="N27">
        <v>1000</v>
      </c>
      <c r="O27">
        <v>21.6566947375713</v>
      </c>
      <c r="P27">
        <v>82.624982843415793</v>
      </c>
      <c r="Q27">
        <v>0.42255655778735002</v>
      </c>
      <c r="R27">
        <f>1000/(N27*H27*(ABS(1+(-0.4)*(M27-E27))))</f>
        <v>1.2387950673129842</v>
      </c>
      <c r="S27">
        <v>1</v>
      </c>
    </row>
    <row r="28" spans="1:19" x14ac:dyDescent="0.4">
      <c r="A28">
        <v>27</v>
      </c>
      <c r="B28" t="s">
        <v>18</v>
      </c>
      <c r="C28" t="s">
        <v>19</v>
      </c>
      <c r="D28" t="s">
        <v>21</v>
      </c>
      <c r="E28">
        <v>27.1</v>
      </c>
      <c r="F28">
        <v>0</v>
      </c>
      <c r="G28">
        <v>60.8</v>
      </c>
      <c r="H28">
        <v>1.2</v>
      </c>
      <c r="I28">
        <v>46</v>
      </c>
      <c r="J28">
        <v>86</v>
      </c>
      <c r="K28">
        <v>25.7573824791621</v>
      </c>
      <c r="L28">
        <f>180-(J28+K28)</f>
        <v>68.242617520837896</v>
      </c>
      <c r="M28">
        <v>55.652316472000003</v>
      </c>
      <c r="N28">
        <v>1000</v>
      </c>
      <c r="O28">
        <v>11.460586823591401</v>
      </c>
      <c r="P28">
        <v>54.790778009037602</v>
      </c>
      <c r="Q28">
        <v>0.43507294668449997</v>
      </c>
      <c r="R28">
        <f>1000/(N28*H28*(ABS(1+(-0.4)*(M28-E28))))</f>
        <v>7.996729717192011E-2</v>
      </c>
      <c r="S28">
        <v>1</v>
      </c>
    </row>
    <row r="29" spans="1:19" x14ac:dyDescent="0.4">
      <c r="A29">
        <v>28</v>
      </c>
      <c r="B29" t="s">
        <v>18</v>
      </c>
      <c r="C29" t="s">
        <v>19</v>
      </c>
      <c r="D29" t="s">
        <v>25</v>
      </c>
      <c r="E29">
        <v>27.2</v>
      </c>
      <c r="F29">
        <v>0</v>
      </c>
      <c r="G29">
        <v>94.1</v>
      </c>
      <c r="H29">
        <v>1.5860000000000001</v>
      </c>
      <c r="I29">
        <v>22</v>
      </c>
      <c r="J29">
        <v>86</v>
      </c>
      <c r="K29">
        <v>24.139989220878899</v>
      </c>
      <c r="L29">
        <f>180-(J29+K29)</f>
        <v>69.860010779121097</v>
      </c>
      <c r="M29">
        <v>62.966995337215998</v>
      </c>
      <c r="N29">
        <v>1000</v>
      </c>
      <c r="O29">
        <v>2.1589317296753099</v>
      </c>
      <c r="P29">
        <v>62.935972282958197</v>
      </c>
      <c r="Q29">
        <v>0.17856746684978</v>
      </c>
      <c r="R29">
        <f>1000/(N29*H29*(ABS(1+(-0.4)*(M29-E29))))</f>
        <v>4.7383075745819112E-2</v>
      </c>
      <c r="S29">
        <v>1</v>
      </c>
    </row>
    <row r="30" spans="1:19" x14ac:dyDescent="0.4">
      <c r="A30">
        <v>29</v>
      </c>
      <c r="B30" t="s">
        <v>31</v>
      </c>
      <c r="C30" t="s">
        <v>32</v>
      </c>
      <c r="D30" t="s">
        <v>25</v>
      </c>
      <c r="E30">
        <f>27.2*0.89</f>
        <v>24.207999999999998</v>
      </c>
      <c r="F30">
        <v>0</v>
      </c>
      <c r="G30">
        <f>94.1*0.89</f>
        <v>83.748999999999995</v>
      </c>
      <c r="H30">
        <f>1.586*0.89</f>
        <v>1.41154</v>
      </c>
      <c r="I30">
        <v>35</v>
      </c>
      <c r="J30">
        <v>86</v>
      </c>
      <c r="K30">
        <v>24.139989220878899</v>
      </c>
      <c r="L30">
        <f>180-(J30+K30)</f>
        <v>69.860010779121097</v>
      </c>
      <c r="M30">
        <v>62.966995337215998</v>
      </c>
      <c r="N30">
        <v>1000</v>
      </c>
      <c r="O30">
        <v>2.1589317296753099</v>
      </c>
      <c r="P30">
        <v>62.935972282958197</v>
      </c>
      <c r="Q30">
        <v>0.17856746684978</v>
      </c>
      <c r="R30">
        <v>4.7383075745819112E-2</v>
      </c>
      <c r="S30">
        <v>0</v>
      </c>
    </row>
    <row r="31" spans="1:19" x14ac:dyDescent="0.4">
      <c r="A31">
        <v>30</v>
      </c>
      <c r="B31" t="s">
        <v>18</v>
      </c>
      <c r="C31" t="s">
        <v>19</v>
      </c>
      <c r="D31" t="s">
        <v>25</v>
      </c>
      <c r="E31">
        <v>28</v>
      </c>
      <c r="F31">
        <v>0</v>
      </c>
      <c r="G31">
        <v>94</v>
      </c>
      <c r="H31">
        <v>1.603</v>
      </c>
      <c r="I31">
        <v>12</v>
      </c>
      <c r="J31">
        <v>86</v>
      </c>
      <c r="K31">
        <v>24.101714935643599</v>
      </c>
      <c r="L31">
        <f>180-(J31+K31)</f>
        <v>69.898285064356401</v>
      </c>
      <c r="M31">
        <v>64.289661180639996</v>
      </c>
      <c r="N31">
        <v>1000</v>
      </c>
      <c r="O31">
        <v>1.07322983756169</v>
      </c>
      <c r="P31">
        <v>21.4924384130695</v>
      </c>
      <c r="Q31">
        <v>0.33421352300802798</v>
      </c>
      <c r="R31">
        <f>1000/(N31*H31*(ABS(1+(-0.4)*(M31-E31))))</f>
        <v>4.6155413842303469E-2</v>
      </c>
      <c r="S31">
        <v>1</v>
      </c>
    </row>
    <row r="32" spans="1:19" x14ac:dyDescent="0.4">
      <c r="A32">
        <v>31</v>
      </c>
      <c r="B32" t="s">
        <v>18</v>
      </c>
      <c r="C32" t="s">
        <v>19</v>
      </c>
      <c r="D32" t="s">
        <v>20</v>
      </c>
      <c r="E32">
        <v>29.1</v>
      </c>
      <c r="F32">
        <v>0</v>
      </c>
      <c r="G32">
        <v>80</v>
      </c>
      <c r="H32">
        <v>1.482</v>
      </c>
      <c r="I32">
        <v>42</v>
      </c>
      <c r="J32">
        <v>87</v>
      </c>
      <c r="K32">
        <v>25.926320155533698</v>
      </c>
      <c r="L32">
        <f>180-(J32+K32)</f>
        <v>67.073679844466298</v>
      </c>
      <c r="M32">
        <v>62.772695524416001</v>
      </c>
      <c r="N32">
        <v>1000</v>
      </c>
      <c r="O32">
        <v>8.8932876016270797</v>
      </c>
      <c r="P32">
        <v>21.7402426305025</v>
      </c>
      <c r="Q32">
        <v>0.22400735826204399</v>
      </c>
      <c r="R32">
        <f>1000/(N32*H32*(ABS(1+(-0.4)*(M32-E32))))</f>
        <v>5.4114973160571005E-2</v>
      </c>
      <c r="S32">
        <v>1</v>
      </c>
    </row>
    <row r="33" spans="1:19" x14ac:dyDescent="0.4">
      <c r="A33">
        <v>32</v>
      </c>
      <c r="B33" t="s">
        <v>18</v>
      </c>
      <c r="C33" t="s">
        <v>19</v>
      </c>
      <c r="D33" t="s">
        <v>22</v>
      </c>
      <c r="E33">
        <v>27.5</v>
      </c>
      <c r="F33">
        <v>2</v>
      </c>
      <c r="G33">
        <v>24.4</v>
      </c>
      <c r="H33">
        <v>0.86599999999999999</v>
      </c>
      <c r="I33">
        <v>86</v>
      </c>
      <c r="J33">
        <v>87</v>
      </c>
      <c r="K33">
        <v>25.7778099964818</v>
      </c>
      <c r="L33">
        <f>180-(J33+K33)</f>
        <v>67.222190003518193</v>
      </c>
      <c r="M33">
        <v>47.593226613200002</v>
      </c>
      <c r="N33">
        <v>1000</v>
      </c>
      <c r="O33">
        <v>15.3293362848495</v>
      </c>
      <c r="P33">
        <v>22.9574028744345</v>
      </c>
      <c r="Q33">
        <v>2.1214595941273E-2</v>
      </c>
      <c r="R33">
        <f>1000/(N33*H33*(ABS(1+(-0.4)*(M33-E33))))</f>
        <v>0.164087923789242</v>
      </c>
      <c r="S33">
        <v>1</v>
      </c>
    </row>
    <row r="34" spans="1:19" x14ac:dyDescent="0.4">
      <c r="A34">
        <v>33</v>
      </c>
      <c r="B34" t="s">
        <v>18</v>
      </c>
      <c r="C34" t="s">
        <v>19</v>
      </c>
      <c r="D34" t="s">
        <v>23</v>
      </c>
      <c r="E34">
        <v>25.4</v>
      </c>
      <c r="F34">
        <v>123</v>
      </c>
      <c r="G34">
        <v>0</v>
      </c>
      <c r="H34">
        <v>0.22800000000000001</v>
      </c>
      <c r="I34">
        <v>100</v>
      </c>
      <c r="J34">
        <v>87</v>
      </c>
      <c r="K34">
        <v>23.133304744238799</v>
      </c>
      <c r="L34">
        <f>180-(J34+K34)</f>
        <v>69.866695255761201</v>
      </c>
      <c r="M34">
        <v>30.693191488831999</v>
      </c>
      <c r="N34">
        <v>1000</v>
      </c>
      <c r="O34">
        <v>0.28209452768004301</v>
      </c>
      <c r="P34">
        <v>6.5663666206377496</v>
      </c>
      <c r="Q34">
        <v>0.16593685626993701</v>
      </c>
      <c r="R34">
        <f>1000/(N34*H34*(ABS(1+(-0.4)*(M34-E34))))</f>
        <v>3.9255855978878249</v>
      </c>
      <c r="S34">
        <v>1</v>
      </c>
    </row>
    <row r="35" spans="1:19" x14ac:dyDescent="0.4">
      <c r="A35">
        <v>34</v>
      </c>
      <c r="B35" t="s">
        <v>31</v>
      </c>
      <c r="C35" t="s">
        <v>32</v>
      </c>
      <c r="D35" t="s">
        <v>23</v>
      </c>
      <c r="E35">
        <v>25.4</v>
      </c>
      <c r="F35">
        <v>187</v>
      </c>
      <c r="G35">
        <v>10</v>
      </c>
      <c r="H35">
        <f>0.228*1.11</f>
        <v>0.25308000000000003</v>
      </c>
      <c r="I35">
        <v>100</v>
      </c>
      <c r="J35">
        <v>87</v>
      </c>
      <c r="K35">
        <v>23.133304744238799</v>
      </c>
      <c r="L35">
        <f>180-(J35+K35)</f>
        <v>69.866695255761201</v>
      </c>
      <c r="M35">
        <v>30.693191488831999</v>
      </c>
      <c r="N35">
        <v>1000</v>
      </c>
      <c r="O35">
        <v>0.28209452768004301</v>
      </c>
      <c r="P35">
        <v>6.5663666206377496</v>
      </c>
      <c r="Q35">
        <v>0.16593685626993701</v>
      </c>
      <c r="R35">
        <v>3.9255855978878249</v>
      </c>
      <c r="S35">
        <v>0</v>
      </c>
    </row>
    <row r="36" spans="1:19" x14ac:dyDescent="0.4">
      <c r="A36">
        <v>35</v>
      </c>
      <c r="B36" t="s">
        <v>18</v>
      </c>
      <c r="C36" t="s">
        <v>19</v>
      </c>
      <c r="D36" t="s">
        <v>23</v>
      </c>
      <c r="E36">
        <v>26</v>
      </c>
      <c r="F36">
        <v>10</v>
      </c>
      <c r="G36">
        <v>5.2</v>
      </c>
      <c r="H36">
        <v>0.53300000000000003</v>
      </c>
      <c r="I36">
        <v>94</v>
      </c>
      <c r="J36">
        <v>87</v>
      </c>
      <c r="K36">
        <v>24.688856381779299</v>
      </c>
      <c r="L36">
        <f>180-(J36+K36)</f>
        <v>68.311143618220697</v>
      </c>
      <c r="M36">
        <v>37.944840078079999</v>
      </c>
      <c r="N36">
        <v>1000</v>
      </c>
      <c r="O36">
        <v>13.258992008820501</v>
      </c>
      <c r="P36">
        <v>87.626645170415898</v>
      </c>
      <c r="Q36">
        <v>0.222285470875354</v>
      </c>
      <c r="R36">
        <f>1000/(N36*H36*(ABS(1+(-0.4)*(M36-E36))))</f>
        <v>0.49661312218356901</v>
      </c>
      <c r="S36">
        <v>1</v>
      </c>
    </row>
    <row r="37" spans="1:19" x14ac:dyDescent="0.4">
      <c r="A37">
        <v>36</v>
      </c>
      <c r="B37" t="s">
        <v>18</v>
      </c>
      <c r="C37" t="s">
        <v>19</v>
      </c>
      <c r="D37" t="s">
        <v>21</v>
      </c>
      <c r="E37">
        <v>28.2</v>
      </c>
      <c r="F37">
        <v>0.5</v>
      </c>
      <c r="G37">
        <v>61.2</v>
      </c>
      <c r="H37">
        <v>1.246</v>
      </c>
      <c r="I37">
        <v>54</v>
      </c>
      <c r="J37">
        <v>87</v>
      </c>
      <c r="K37">
        <v>24.660769167621499</v>
      </c>
      <c r="L37">
        <f>180-(J37+K37)</f>
        <v>68.339230832378504</v>
      </c>
      <c r="M37">
        <v>58.937630129807999</v>
      </c>
      <c r="N37">
        <v>1000</v>
      </c>
      <c r="O37">
        <v>3.2977216760879</v>
      </c>
      <c r="P37">
        <v>20.7049838253314</v>
      </c>
      <c r="Q37">
        <v>0.46295079825424901</v>
      </c>
      <c r="R37">
        <f>1000/(N37*H37*(ABS(1+(-0.4)*(M37-E37))))</f>
        <v>7.1054849026738448E-2</v>
      </c>
      <c r="S37">
        <v>1</v>
      </c>
    </row>
    <row r="38" spans="1:19" x14ac:dyDescent="0.4">
      <c r="A38">
        <v>37</v>
      </c>
      <c r="B38" t="s">
        <v>18</v>
      </c>
      <c r="C38" t="s">
        <v>19</v>
      </c>
      <c r="D38" t="s">
        <v>23</v>
      </c>
      <c r="E38">
        <v>26.7</v>
      </c>
      <c r="F38">
        <v>103</v>
      </c>
      <c r="G38">
        <v>7.4</v>
      </c>
      <c r="H38">
        <v>0.60699999999999998</v>
      </c>
      <c r="I38">
        <v>92</v>
      </c>
      <c r="J38">
        <v>87</v>
      </c>
      <c r="K38">
        <v>23.616976344680399</v>
      </c>
      <c r="L38">
        <f>180-(J38+K38)</f>
        <v>69.383023655319604</v>
      </c>
      <c r="M38">
        <v>41.238292264271998</v>
      </c>
      <c r="N38">
        <v>1000</v>
      </c>
      <c r="O38">
        <v>7.0401420917908402</v>
      </c>
      <c r="P38">
        <v>4.2429191882546098</v>
      </c>
      <c r="Q38">
        <v>0.109410393164686</v>
      </c>
      <c r="R38">
        <f>1000/(N38*H38*(ABS(1+(-0.4)*(M38-E38))))</f>
        <v>0.34212627958857389</v>
      </c>
      <c r="S38">
        <v>1</v>
      </c>
    </row>
    <row r="39" spans="1:19" x14ac:dyDescent="0.4">
      <c r="A39">
        <v>38</v>
      </c>
      <c r="B39" t="s">
        <v>18</v>
      </c>
      <c r="C39" t="s">
        <v>19</v>
      </c>
      <c r="D39" t="s">
        <v>22</v>
      </c>
      <c r="E39">
        <v>27.8</v>
      </c>
      <c r="F39">
        <v>3</v>
      </c>
      <c r="G39">
        <v>26.5</v>
      </c>
      <c r="H39">
        <v>0.89300000000000002</v>
      </c>
      <c r="I39">
        <v>78</v>
      </c>
      <c r="J39">
        <v>88</v>
      </c>
      <c r="K39">
        <v>24.286794850159499</v>
      </c>
      <c r="L39">
        <f>180-(J39+K39)</f>
        <v>67.713205149840505</v>
      </c>
      <c r="M39">
        <v>49.394616200144</v>
      </c>
      <c r="N39">
        <v>1000</v>
      </c>
      <c r="O39">
        <v>11.5063661493587</v>
      </c>
      <c r="P39">
        <v>95.674759330724697</v>
      </c>
      <c r="Q39">
        <v>0.47055793681681102</v>
      </c>
      <c r="R39">
        <f>1000/(N39*H39*(ABS(1+(-0.4)*(M39-E39))))</f>
        <v>0.14661473382467988</v>
      </c>
      <c r="S39">
        <v>1</v>
      </c>
    </row>
    <row r="40" spans="1:19" x14ac:dyDescent="0.4">
      <c r="A40">
        <v>39</v>
      </c>
      <c r="B40" t="s">
        <v>18</v>
      </c>
      <c r="C40" t="s">
        <v>19</v>
      </c>
      <c r="D40" t="s">
        <v>20</v>
      </c>
      <c r="E40">
        <v>28.4</v>
      </c>
      <c r="F40">
        <v>0</v>
      </c>
      <c r="G40">
        <v>57.4</v>
      </c>
      <c r="H40">
        <v>1.179</v>
      </c>
      <c r="I40">
        <v>46</v>
      </c>
      <c r="J40">
        <v>88</v>
      </c>
      <c r="K40">
        <v>26.3540380570692</v>
      </c>
      <c r="L40">
        <f>180-(J40+K40)</f>
        <v>65.645961942930796</v>
      </c>
      <c r="M40">
        <v>56.039056917872003</v>
      </c>
      <c r="N40">
        <v>1000</v>
      </c>
      <c r="O40">
        <v>12.8788976717367</v>
      </c>
      <c r="P40">
        <v>41.446005513291098</v>
      </c>
      <c r="Q40">
        <v>0.39616510965312801</v>
      </c>
      <c r="R40">
        <f>1000/(N40*H40*(ABS(1+(-0.4)*(M40-E40))))</f>
        <v>8.4348472524889556E-2</v>
      </c>
      <c r="S40">
        <v>1</v>
      </c>
    </row>
    <row r="41" spans="1:19" x14ac:dyDescent="0.4">
      <c r="A41">
        <v>40</v>
      </c>
      <c r="B41" t="s">
        <v>31</v>
      </c>
      <c r="C41" t="s">
        <v>32</v>
      </c>
      <c r="D41" t="s">
        <v>20</v>
      </c>
      <c r="E41">
        <v>28.4</v>
      </c>
      <c r="F41">
        <v>0</v>
      </c>
      <c r="G41">
        <f>57.4*0.85</f>
        <v>48.79</v>
      </c>
      <c r="H41">
        <f>1.179*0.85</f>
        <v>1.0021500000000001</v>
      </c>
      <c r="I41">
        <v>47</v>
      </c>
      <c r="J41">
        <v>88</v>
      </c>
      <c r="K41">
        <v>26.3540380570692</v>
      </c>
      <c r="L41">
        <f>180-(J41+K41)</f>
        <v>65.645961942930796</v>
      </c>
      <c r="M41">
        <v>56.039056917872003</v>
      </c>
      <c r="N41">
        <v>1000</v>
      </c>
      <c r="O41">
        <v>12.8788976717367</v>
      </c>
      <c r="P41">
        <v>41.446005513291098</v>
      </c>
      <c r="Q41">
        <v>0.39616510965312801</v>
      </c>
      <c r="R41">
        <v>8.4348472524889556E-2</v>
      </c>
      <c r="S41">
        <v>0</v>
      </c>
    </row>
    <row r="42" spans="1:19" x14ac:dyDescent="0.4">
      <c r="A42">
        <v>41</v>
      </c>
      <c r="B42" t="s">
        <v>18</v>
      </c>
      <c r="C42" t="s">
        <v>19</v>
      </c>
      <c r="D42" t="s">
        <v>21</v>
      </c>
      <c r="E42">
        <v>28.9</v>
      </c>
      <c r="F42">
        <v>0</v>
      </c>
      <c r="G42">
        <v>37.5</v>
      </c>
      <c r="H42">
        <v>1.036</v>
      </c>
      <c r="I42">
        <v>80</v>
      </c>
      <c r="J42">
        <v>88</v>
      </c>
      <c r="K42">
        <v>26.6629063860339</v>
      </c>
      <c r="L42">
        <f>180-(J42+K42)</f>
        <v>65.337093613966104</v>
      </c>
      <c r="M42">
        <v>54.297669023440001</v>
      </c>
      <c r="N42">
        <v>1000</v>
      </c>
      <c r="O42">
        <v>14.298723710359001</v>
      </c>
      <c r="P42">
        <v>38.833418211475902</v>
      </c>
      <c r="Q42">
        <v>2.1564518176681299E-2</v>
      </c>
      <c r="R42">
        <f>1000/(N42*H42*(ABS(1+(-0.4)*(M42-E42))))</f>
        <v>0.10538747025547142</v>
      </c>
      <c r="S42">
        <v>1</v>
      </c>
    </row>
    <row r="43" spans="1:19" x14ac:dyDescent="0.4">
      <c r="A43">
        <v>42</v>
      </c>
      <c r="B43" t="s">
        <v>18</v>
      </c>
      <c r="C43" t="s">
        <v>19</v>
      </c>
      <c r="D43" t="s">
        <v>22</v>
      </c>
      <c r="E43">
        <v>26.6</v>
      </c>
      <c r="F43">
        <v>31.5</v>
      </c>
      <c r="G43">
        <v>14.7</v>
      </c>
      <c r="H43">
        <v>0.68700000000000006</v>
      </c>
      <c r="I43">
        <v>86</v>
      </c>
      <c r="J43">
        <v>88</v>
      </c>
      <c r="K43">
        <v>24.983647334050499</v>
      </c>
      <c r="L43">
        <f>180-(J43+K43)</f>
        <v>67.016352665949498</v>
      </c>
      <c r="M43">
        <v>43.026468300895999</v>
      </c>
      <c r="N43">
        <v>1000</v>
      </c>
      <c r="O43">
        <v>22.438732433457101</v>
      </c>
      <c r="P43">
        <v>50.121645168708604</v>
      </c>
      <c r="Q43">
        <v>0.35650364677349</v>
      </c>
      <c r="R43">
        <f>1000/(N43*H43*(ABS(1+(-0.4)*(M43-E43))))</f>
        <v>0.26130172493153947</v>
      </c>
      <c r="S43">
        <v>1</v>
      </c>
    </row>
    <row r="44" spans="1:19" x14ac:dyDescent="0.4">
      <c r="A44">
        <v>43</v>
      </c>
      <c r="B44" t="s">
        <v>18</v>
      </c>
      <c r="C44" t="s">
        <v>19</v>
      </c>
      <c r="D44" t="s">
        <v>23</v>
      </c>
      <c r="E44">
        <v>25.4</v>
      </c>
      <c r="F44">
        <v>51</v>
      </c>
      <c r="G44">
        <v>9.5</v>
      </c>
      <c r="H44">
        <v>0.623</v>
      </c>
      <c r="I44">
        <v>94</v>
      </c>
      <c r="J44">
        <v>88</v>
      </c>
      <c r="K44">
        <v>26.328632184413799</v>
      </c>
      <c r="L44">
        <f>180-(J44+K44)</f>
        <v>65.671367815586194</v>
      </c>
      <c r="M44">
        <v>39.992496324896003</v>
      </c>
      <c r="N44">
        <v>1000</v>
      </c>
      <c r="O44">
        <v>4.0759941785707403E-2</v>
      </c>
      <c r="P44">
        <v>67.758484022790896</v>
      </c>
      <c r="Q44">
        <v>0.19345017150618399</v>
      </c>
      <c r="R44">
        <f>1000/(N44*H44*(ABS(1+(-0.4)*(M44-E44))))</f>
        <v>0.33184554980853281</v>
      </c>
      <c r="S44">
        <v>1</v>
      </c>
    </row>
    <row r="45" spans="1:19" x14ac:dyDescent="0.4">
      <c r="A45">
        <v>44</v>
      </c>
      <c r="B45" t="s">
        <v>18</v>
      </c>
      <c r="C45" t="s">
        <v>19</v>
      </c>
      <c r="D45" t="s">
        <v>23</v>
      </c>
      <c r="E45">
        <v>25.6</v>
      </c>
      <c r="F45">
        <v>3</v>
      </c>
      <c r="G45">
        <v>0</v>
      </c>
      <c r="H45">
        <v>0.47899999999999998</v>
      </c>
      <c r="I45">
        <v>98</v>
      </c>
      <c r="J45">
        <v>88</v>
      </c>
      <c r="K45">
        <v>24.345820059961</v>
      </c>
      <c r="L45">
        <f>180-(J45+K45)</f>
        <v>67.654179940039</v>
      </c>
      <c r="M45">
        <v>37.157282141056001</v>
      </c>
      <c r="N45">
        <v>1000</v>
      </c>
      <c r="O45">
        <v>34.098639876029601</v>
      </c>
      <c r="P45">
        <v>13.139460547944299</v>
      </c>
      <c r="Q45">
        <v>0.129740202202138</v>
      </c>
      <c r="R45">
        <f>1000/(N45*H45*(ABS(1+(-0.4)*(M45-E45))))</f>
        <v>0.57624424184891709</v>
      </c>
      <c r="S45">
        <v>1</v>
      </c>
    </row>
    <row r="46" spans="1:19" x14ac:dyDescent="0.4">
      <c r="A46">
        <v>45</v>
      </c>
      <c r="B46" t="s">
        <v>18</v>
      </c>
      <c r="C46" t="s">
        <v>19</v>
      </c>
      <c r="D46" t="s">
        <v>24</v>
      </c>
      <c r="E46">
        <v>25.4</v>
      </c>
      <c r="F46">
        <v>0.5</v>
      </c>
      <c r="G46">
        <v>0</v>
      </c>
      <c r="H46">
        <v>0.441</v>
      </c>
      <c r="I46">
        <v>98</v>
      </c>
      <c r="J46">
        <v>88</v>
      </c>
      <c r="K46">
        <v>26.291944978935899</v>
      </c>
      <c r="L46">
        <f>180-(J46+K46)</f>
        <v>65.708055021064098</v>
      </c>
      <c r="M46">
        <v>35.592460108040001</v>
      </c>
      <c r="N46">
        <v>1000</v>
      </c>
      <c r="O46">
        <v>21.2871931889125</v>
      </c>
      <c r="P46">
        <v>80.513154025570103</v>
      </c>
      <c r="Q46">
        <v>0.23086945237826501</v>
      </c>
      <c r="R46">
        <f>1000/(N46*H46*(ABS(1+(-0.4)*(M46-E46))))</f>
        <v>0.73694684934898236</v>
      </c>
      <c r="S46">
        <v>1</v>
      </c>
    </row>
    <row r="47" spans="1:19" x14ac:dyDescent="0.4">
      <c r="A47">
        <v>46</v>
      </c>
      <c r="B47" t="s">
        <v>18</v>
      </c>
      <c r="C47" t="s">
        <v>19</v>
      </c>
      <c r="D47" t="s">
        <v>21</v>
      </c>
      <c r="E47">
        <v>26.7</v>
      </c>
      <c r="F47">
        <v>0</v>
      </c>
      <c r="G47">
        <v>47.7</v>
      </c>
      <c r="H47">
        <v>1.2370000000000001</v>
      </c>
      <c r="I47">
        <v>86</v>
      </c>
      <c r="J47">
        <v>88</v>
      </c>
      <c r="K47">
        <v>23.388049616926299</v>
      </c>
      <c r="L47">
        <f>180-(J47+K47)</f>
        <v>68.611950383073705</v>
      </c>
      <c r="M47">
        <v>56.327458864752003</v>
      </c>
      <c r="N47">
        <v>1000</v>
      </c>
      <c r="O47">
        <v>11.729466078030599</v>
      </c>
      <c r="P47">
        <v>4.3129036353362702</v>
      </c>
      <c r="Q47">
        <v>9.9449545914749499E-2</v>
      </c>
      <c r="R47">
        <f>1000/(N47*H47*(ABS(1+(-0.4)*(M47-E47))))</f>
        <v>7.4500844456060145E-2</v>
      </c>
      <c r="S47">
        <v>1</v>
      </c>
    </row>
    <row r="48" spans="1:19" x14ac:dyDescent="0.4">
      <c r="A48">
        <v>47</v>
      </c>
      <c r="B48" t="s">
        <v>18</v>
      </c>
      <c r="C48" t="s">
        <v>19</v>
      </c>
      <c r="D48" t="s">
        <v>23</v>
      </c>
      <c r="E48">
        <v>26.3</v>
      </c>
      <c r="F48">
        <v>1.5</v>
      </c>
      <c r="G48">
        <v>10.3</v>
      </c>
      <c r="H48">
        <v>0.70299999999999996</v>
      </c>
      <c r="I48">
        <v>94</v>
      </c>
      <c r="J48">
        <v>88</v>
      </c>
      <c r="K48">
        <v>24.282288104677601</v>
      </c>
      <c r="L48">
        <f>180-(J48+K48)</f>
        <v>67.717711895322395</v>
      </c>
      <c r="M48">
        <v>43.097325464396</v>
      </c>
      <c r="N48">
        <v>1000</v>
      </c>
      <c r="O48">
        <v>2.4344067102204399</v>
      </c>
      <c r="P48">
        <v>76.985965699270196</v>
      </c>
      <c r="Q48">
        <v>0.44263183720524402</v>
      </c>
      <c r="R48">
        <f>1000/(N48*H48*(ABS(1+(-0.4)*(M48-E48))))</f>
        <v>0.24873097948073578</v>
      </c>
      <c r="S48">
        <v>1</v>
      </c>
    </row>
    <row r="49" spans="1:19" x14ac:dyDescent="0.4">
      <c r="A49">
        <v>48</v>
      </c>
      <c r="B49" t="s">
        <v>18</v>
      </c>
      <c r="C49" t="s">
        <v>19</v>
      </c>
      <c r="D49" t="s">
        <v>23</v>
      </c>
      <c r="E49">
        <v>25.1</v>
      </c>
      <c r="F49">
        <v>15.5</v>
      </c>
      <c r="G49">
        <v>2.9</v>
      </c>
      <c r="H49">
        <v>0.52600000000000002</v>
      </c>
      <c r="I49">
        <v>98</v>
      </c>
      <c r="J49">
        <v>88</v>
      </c>
      <c r="K49">
        <v>25.5291096756111</v>
      </c>
      <c r="L49">
        <f>180-(J49+K49)</f>
        <v>66.470890324388904</v>
      </c>
      <c r="M49">
        <v>37.302157053511998</v>
      </c>
      <c r="N49">
        <v>1000</v>
      </c>
      <c r="O49">
        <v>9.2903409205236596</v>
      </c>
      <c r="P49">
        <v>93.678107223418493</v>
      </c>
      <c r="Q49">
        <v>9.0575114704323195E-2</v>
      </c>
      <c r="R49">
        <f>1000/(N49*H49*(ABS(1+(-0.4)*(M49-E49))))</f>
        <v>0.48987577554273604</v>
      </c>
      <c r="S49">
        <v>1</v>
      </c>
    </row>
    <row r="50" spans="1:19" x14ac:dyDescent="0.4">
      <c r="A50">
        <v>49</v>
      </c>
      <c r="B50" t="s">
        <v>18</v>
      </c>
      <c r="C50" t="s">
        <v>19</v>
      </c>
      <c r="D50" t="s">
        <v>23</v>
      </c>
      <c r="E50">
        <v>25.7</v>
      </c>
      <c r="F50">
        <v>42.5</v>
      </c>
      <c r="G50">
        <v>12.5</v>
      </c>
      <c r="H50">
        <v>0.68799999999999994</v>
      </c>
      <c r="I50">
        <v>94</v>
      </c>
      <c r="J50">
        <v>88</v>
      </c>
      <c r="K50">
        <v>23.9972216176171</v>
      </c>
      <c r="L50">
        <f>180-(J50+K50)</f>
        <v>68.0027783823829</v>
      </c>
      <c r="M50">
        <v>42.185419907072003</v>
      </c>
      <c r="N50">
        <v>1000</v>
      </c>
      <c r="O50">
        <v>21.560458763361101</v>
      </c>
      <c r="P50">
        <v>47.220858741580102</v>
      </c>
      <c r="Q50">
        <v>0.42613146329877499</v>
      </c>
      <c r="R50">
        <f>1000/(N50*H50*(ABS(1+(-0.4)*(M50-E50))))</f>
        <v>0.25982208288183717</v>
      </c>
      <c r="S50">
        <v>1</v>
      </c>
    </row>
    <row r="51" spans="1:19" x14ac:dyDescent="0.4">
      <c r="A51">
        <v>50</v>
      </c>
      <c r="B51" t="s">
        <v>18</v>
      </c>
      <c r="C51" t="s">
        <v>19</v>
      </c>
      <c r="D51" t="s">
        <v>23</v>
      </c>
      <c r="E51">
        <v>26.2</v>
      </c>
      <c r="F51">
        <v>1</v>
      </c>
      <c r="G51">
        <v>1.5</v>
      </c>
      <c r="H51">
        <v>0.40300000000000002</v>
      </c>
      <c r="I51">
        <v>100</v>
      </c>
      <c r="J51">
        <v>88</v>
      </c>
      <c r="K51">
        <v>26.008640976896199</v>
      </c>
      <c r="L51">
        <f>180-(J51+K51)</f>
        <v>65.991359023103797</v>
      </c>
      <c r="M51">
        <v>36.024394179184</v>
      </c>
      <c r="N51">
        <v>1000</v>
      </c>
      <c r="O51">
        <v>39.994919629371303</v>
      </c>
      <c r="P51">
        <v>79.024380259404495</v>
      </c>
      <c r="Q51">
        <v>0.44658309328352103</v>
      </c>
      <c r="R51">
        <f>1000/(N51*H51*(ABS(1+(-0.4)*(M51-E51))))</f>
        <v>0.84696068966901883</v>
      </c>
      <c r="S51">
        <v>1</v>
      </c>
    </row>
    <row r="52" spans="1:19" x14ac:dyDescent="0.4">
      <c r="A52">
        <v>51</v>
      </c>
      <c r="B52" t="s">
        <v>18</v>
      </c>
      <c r="C52" t="s">
        <v>19</v>
      </c>
      <c r="D52" t="s">
        <v>21</v>
      </c>
      <c r="E52">
        <v>28.4</v>
      </c>
      <c r="F52">
        <v>0</v>
      </c>
      <c r="G52">
        <v>13.9</v>
      </c>
      <c r="H52">
        <v>0.95799999999999996</v>
      </c>
      <c r="I52">
        <v>88</v>
      </c>
      <c r="J52">
        <v>88</v>
      </c>
      <c r="K52">
        <v>23.662196773026899</v>
      </c>
      <c r="L52">
        <f>180-(J52+K52)</f>
        <v>68.337803226973108</v>
      </c>
      <c r="M52">
        <v>52.111124784608002</v>
      </c>
      <c r="N52">
        <v>1000</v>
      </c>
      <c r="O52">
        <v>20.214017878643102</v>
      </c>
      <c r="P52">
        <v>29.651275079462899</v>
      </c>
      <c r="Q52">
        <v>7.5280671241850202E-3</v>
      </c>
      <c r="R52">
        <f>1000/(N52*H52*(ABS(1+(-0.4)*(M52-E52))))</f>
        <v>0.12302993673329157</v>
      </c>
      <c r="S52">
        <v>1</v>
      </c>
    </row>
    <row r="53" spans="1:19" x14ac:dyDescent="0.4">
      <c r="A53">
        <v>52</v>
      </c>
      <c r="B53" t="s">
        <v>18</v>
      </c>
      <c r="C53" t="s">
        <v>19</v>
      </c>
      <c r="D53" t="s">
        <v>21</v>
      </c>
      <c r="E53">
        <v>29.6</v>
      </c>
      <c r="F53">
        <v>0</v>
      </c>
      <c r="G53">
        <v>81.400000000000006</v>
      </c>
      <c r="H53">
        <v>1.4990000000000001</v>
      </c>
      <c r="I53">
        <v>66</v>
      </c>
      <c r="J53">
        <v>88</v>
      </c>
      <c r="K53">
        <v>23.3088167151591</v>
      </c>
      <c r="L53">
        <f>180-(J53+K53)</f>
        <v>68.691183284840903</v>
      </c>
      <c r="M53">
        <v>66.435572121632006</v>
      </c>
      <c r="N53">
        <v>1000</v>
      </c>
      <c r="O53">
        <v>2.2672352709330701</v>
      </c>
      <c r="P53">
        <v>64.181176362883093</v>
      </c>
      <c r="Q53">
        <v>0.47121030619857102</v>
      </c>
      <c r="R53">
        <f>1000/(N53*H53*(ABS(1+(-0.4)*(M53-E53))))</f>
        <v>4.8572906055115522E-2</v>
      </c>
      <c r="S53">
        <v>1</v>
      </c>
    </row>
    <row r="54" spans="1:19" x14ac:dyDescent="0.4">
      <c r="A54">
        <v>53</v>
      </c>
      <c r="B54" t="s">
        <v>18</v>
      </c>
      <c r="C54" t="s">
        <v>19</v>
      </c>
      <c r="D54" t="s">
        <v>21</v>
      </c>
      <c r="E54">
        <v>29.8</v>
      </c>
      <c r="F54">
        <v>0</v>
      </c>
      <c r="G54">
        <v>82.8</v>
      </c>
      <c r="H54">
        <v>1.4490000000000001</v>
      </c>
      <c r="I54">
        <v>58</v>
      </c>
      <c r="J54">
        <v>88</v>
      </c>
      <c r="K54">
        <v>25.5709278028048</v>
      </c>
      <c r="L54">
        <f>180-(J54+K54)</f>
        <v>66.429072197195197</v>
      </c>
      <c r="M54">
        <v>65.683593621567994</v>
      </c>
      <c r="N54">
        <v>1000</v>
      </c>
      <c r="O54">
        <v>1.0281221408866199</v>
      </c>
      <c r="P54">
        <v>98.3138361043072</v>
      </c>
      <c r="Q54">
        <v>0.48355656575614803</v>
      </c>
      <c r="R54">
        <f>1000/(N54*H54*(ABS(1+(-0.4)*(M54-E54))))</f>
        <v>5.16819079408413E-2</v>
      </c>
      <c r="S54">
        <v>1</v>
      </c>
    </row>
    <row r="55" spans="1:19" x14ac:dyDescent="0.4">
      <c r="A55">
        <v>54</v>
      </c>
      <c r="B55" t="s">
        <v>18</v>
      </c>
      <c r="C55" t="s">
        <v>19</v>
      </c>
      <c r="D55" t="s">
        <v>21</v>
      </c>
      <c r="E55">
        <v>29.1</v>
      </c>
      <c r="F55">
        <v>0</v>
      </c>
      <c r="G55">
        <v>35.200000000000003</v>
      </c>
      <c r="H55">
        <v>0.879</v>
      </c>
      <c r="I55">
        <v>78</v>
      </c>
      <c r="J55">
        <v>88</v>
      </c>
      <c r="K55">
        <v>25.016908241884799</v>
      </c>
      <c r="L55">
        <f>180-(J55+K55)</f>
        <v>66.983091758115194</v>
      </c>
      <c r="M55">
        <v>51.009981607632</v>
      </c>
      <c r="N55">
        <v>1000</v>
      </c>
      <c r="O55">
        <v>1.01366672423346</v>
      </c>
      <c r="P55">
        <v>18.115022940864598</v>
      </c>
      <c r="Q55">
        <v>0.34666691429461099</v>
      </c>
      <c r="R55">
        <f>1000/(N55*H55*(ABS(1+(-0.4)*(M55-E55))))</f>
        <v>0.14652981784788124</v>
      </c>
      <c r="S55">
        <v>1</v>
      </c>
    </row>
    <row r="56" spans="1:19" x14ac:dyDescent="0.4">
      <c r="A56">
        <v>55</v>
      </c>
      <c r="B56" t="s">
        <v>18</v>
      </c>
      <c r="C56" t="s">
        <v>19</v>
      </c>
      <c r="D56" t="s">
        <v>22</v>
      </c>
      <c r="E56">
        <v>26.7</v>
      </c>
      <c r="F56">
        <v>56.5</v>
      </c>
      <c r="G56">
        <v>34.4</v>
      </c>
      <c r="H56">
        <v>0.80700000000000005</v>
      </c>
      <c r="I56">
        <v>82</v>
      </c>
      <c r="J56">
        <v>88</v>
      </c>
      <c r="K56">
        <v>26.3683517063902</v>
      </c>
      <c r="L56">
        <f>180-(J56+K56)</f>
        <v>65.6316482936098</v>
      </c>
      <c r="M56">
        <v>45.943015555427998</v>
      </c>
      <c r="N56">
        <v>1000</v>
      </c>
      <c r="O56">
        <v>16.0428182338662</v>
      </c>
      <c r="P56">
        <v>95.151014834573203</v>
      </c>
      <c r="Q56">
        <v>0.12677413361246101</v>
      </c>
      <c r="R56">
        <f>1000/(N56*H56*(ABS(1+(-0.4)*(M56-E56))))</f>
        <v>0.18502601411378383</v>
      </c>
      <c r="S56">
        <v>1</v>
      </c>
    </row>
    <row r="57" spans="1:19" x14ac:dyDescent="0.4">
      <c r="A57">
        <v>56</v>
      </c>
      <c r="B57" t="s">
        <v>18</v>
      </c>
      <c r="C57" t="s">
        <v>19</v>
      </c>
      <c r="D57" t="s">
        <v>22</v>
      </c>
      <c r="E57">
        <v>27</v>
      </c>
      <c r="F57">
        <v>37</v>
      </c>
      <c r="G57">
        <v>53.5</v>
      </c>
      <c r="H57">
        <v>1.0820000000000001</v>
      </c>
      <c r="I57">
        <v>56</v>
      </c>
      <c r="J57">
        <v>88</v>
      </c>
      <c r="K57">
        <v>23.618414492897099</v>
      </c>
      <c r="L57">
        <f>180-(J57+K57)</f>
        <v>68.381585507102898</v>
      </c>
      <c r="M57">
        <v>53.162113266959999</v>
      </c>
      <c r="N57">
        <v>1000</v>
      </c>
      <c r="O57">
        <v>0.70698786982148798</v>
      </c>
      <c r="P57">
        <v>35.321389178551797</v>
      </c>
      <c r="Q57">
        <v>4.89801979431293E-2</v>
      </c>
      <c r="R57">
        <f>1000/(N57*H57*(ABS(1+(-0.4)*(M57-E57))))</f>
        <v>9.7647070584711948E-2</v>
      </c>
      <c r="S57">
        <v>1</v>
      </c>
    </row>
    <row r="58" spans="1:19" x14ac:dyDescent="0.4">
      <c r="A58">
        <v>57</v>
      </c>
      <c r="B58" t="s">
        <v>18</v>
      </c>
      <c r="C58" t="s">
        <v>19</v>
      </c>
      <c r="D58" t="s">
        <v>21</v>
      </c>
      <c r="E58">
        <v>28.6</v>
      </c>
      <c r="F58">
        <v>0</v>
      </c>
      <c r="G58">
        <v>60.8</v>
      </c>
      <c r="H58">
        <v>1.2969999999999999</v>
      </c>
      <c r="I58">
        <v>76</v>
      </c>
      <c r="J58">
        <v>88</v>
      </c>
      <c r="K58">
        <v>24.569851692532499</v>
      </c>
      <c r="L58">
        <f>180-(J58+K58)</f>
        <v>67.430148307467505</v>
      </c>
      <c r="M58">
        <v>60.523793327703999</v>
      </c>
      <c r="N58">
        <v>1000</v>
      </c>
      <c r="O58">
        <v>22.465673499204399</v>
      </c>
      <c r="P58">
        <v>26.072001971945198</v>
      </c>
      <c r="Q58">
        <v>0.16176425741002201</v>
      </c>
      <c r="R58">
        <f>1000/(N58*H58*(ABS(1+(-0.4)*(M58-E58))))</f>
        <v>6.5509060519769513E-2</v>
      </c>
      <c r="S58">
        <v>1</v>
      </c>
    </row>
    <row r="59" spans="1:19" x14ac:dyDescent="0.4">
      <c r="A59">
        <v>58</v>
      </c>
      <c r="B59" t="s">
        <v>18</v>
      </c>
      <c r="C59" t="s">
        <v>19</v>
      </c>
      <c r="D59" t="s">
        <v>20</v>
      </c>
      <c r="E59">
        <v>28.7</v>
      </c>
      <c r="F59">
        <v>0</v>
      </c>
      <c r="G59">
        <v>22</v>
      </c>
      <c r="H59">
        <v>0.96599999999999997</v>
      </c>
      <c r="I59">
        <v>88</v>
      </c>
      <c r="J59">
        <v>88</v>
      </c>
      <c r="K59">
        <v>24.4508715360469</v>
      </c>
      <c r="L59">
        <f>180-(J59+K59)</f>
        <v>67.549128463953096</v>
      </c>
      <c r="M59">
        <v>51.880953981752</v>
      </c>
      <c r="N59">
        <v>1000</v>
      </c>
      <c r="O59">
        <v>0.128615047889996</v>
      </c>
      <c r="P59">
        <v>2.91493178475117</v>
      </c>
      <c r="Q59">
        <v>0.15576470167149201</v>
      </c>
      <c r="R59">
        <f>1000/(N59*H59*(ABS(1+(-0.4)*(M59-E59))))</f>
        <v>0.12513889449732518</v>
      </c>
      <c r="S59">
        <v>1</v>
      </c>
    </row>
    <row r="60" spans="1:19" x14ac:dyDescent="0.4">
      <c r="A60">
        <v>59</v>
      </c>
      <c r="B60" t="s">
        <v>18</v>
      </c>
      <c r="C60" t="s">
        <v>19</v>
      </c>
      <c r="D60" t="s">
        <v>22</v>
      </c>
      <c r="E60">
        <v>28.5</v>
      </c>
      <c r="F60">
        <v>1.5</v>
      </c>
      <c r="G60">
        <v>55.8</v>
      </c>
      <c r="H60">
        <v>1.119</v>
      </c>
      <c r="I60">
        <v>78</v>
      </c>
      <c r="J60">
        <v>88</v>
      </c>
      <c r="K60">
        <v>23.964431686828799</v>
      </c>
      <c r="L60">
        <f>180-(J60+K60)</f>
        <v>68.035568313171197</v>
      </c>
      <c r="M60">
        <v>55.875163138440001</v>
      </c>
      <c r="N60">
        <v>1000</v>
      </c>
      <c r="O60">
        <v>2.2542466829564201</v>
      </c>
      <c r="P60">
        <v>12.616010862902099</v>
      </c>
      <c r="Q60">
        <v>0.42056147400995397</v>
      </c>
      <c r="R60">
        <f>1000/(N60*H60*(ABS(1+(-0.4)*(M60-E60))))</f>
        <v>8.9813988774414072E-2</v>
      </c>
      <c r="S60">
        <v>1</v>
      </c>
    </row>
    <row r="61" spans="1:19" x14ac:dyDescent="0.4">
      <c r="A61">
        <v>60</v>
      </c>
      <c r="B61" t="s">
        <v>18</v>
      </c>
      <c r="C61" t="s">
        <v>19</v>
      </c>
      <c r="D61" t="s">
        <v>22</v>
      </c>
      <c r="E61">
        <v>27.5</v>
      </c>
      <c r="F61">
        <v>3.5</v>
      </c>
      <c r="G61">
        <v>52.1</v>
      </c>
      <c r="H61">
        <v>1.0229999999999999</v>
      </c>
      <c r="I61">
        <v>64</v>
      </c>
      <c r="J61">
        <v>88</v>
      </c>
      <c r="K61">
        <v>25.631697342500701</v>
      </c>
      <c r="L61">
        <f>180-(J61+K61)</f>
        <v>66.368302657499299</v>
      </c>
      <c r="M61">
        <v>52.334398331599999</v>
      </c>
      <c r="N61">
        <v>1000</v>
      </c>
      <c r="O61">
        <v>21.923583539451698</v>
      </c>
      <c r="P61">
        <v>96.711313151229604</v>
      </c>
      <c r="Q61">
        <v>0.122497069207084</v>
      </c>
      <c r="R61">
        <f>1000/(N61*H61*(ABS(1+(-0.4)*(M61-E61))))</f>
        <v>0.10941833892681103</v>
      </c>
      <c r="S61">
        <v>1</v>
      </c>
    </row>
    <row r="62" spans="1:19" x14ac:dyDescent="0.4">
      <c r="A62">
        <v>61</v>
      </c>
      <c r="B62" t="s">
        <v>18</v>
      </c>
      <c r="C62" t="s">
        <v>19</v>
      </c>
      <c r="D62" t="s">
        <v>22</v>
      </c>
      <c r="E62">
        <v>27.5</v>
      </c>
      <c r="F62">
        <v>1</v>
      </c>
      <c r="G62">
        <v>37.5</v>
      </c>
      <c r="H62">
        <v>0.79900000000000004</v>
      </c>
      <c r="I62">
        <v>82</v>
      </c>
      <c r="J62">
        <v>88</v>
      </c>
      <c r="K62">
        <v>23.133258791745099</v>
      </c>
      <c r="L62">
        <f>180-(J62+K62)</f>
        <v>68.866741208254894</v>
      </c>
      <c r="M62">
        <v>47.153931358100003</v>
      </c>
      <c r="N62">
        <v>1000</v>
      </c>
      <c r="O62">
        <v>4.6130638495554503</v>
      </c>
      <c r="P62">
        <v>53.410170007333697</v>
      </c>
      <c r="Q62">
        <v>0.214270140730104</v>
      </c>
      <c r="R62">
        <f>1000/(N62*H62*(ABS(1+(-0.4)*(M62-E62))))</f>
        <v>0.18240198550440145</v>
      </c>
      <c r="S62">
        <v>1</v>
      </c>
    </row>
    <row r="63" spans="1:19" x14ac:dyDescent="0.4">
      <c r="A63">
        <v>62</v>
      </c>
      <c r="B63" t="s">
        <v>18</v>
      </c>
      <c r="C63" t="s">
        <v>19</v>
      </c>
      <c r="D63" t="s">
        <v>21</v>
      </c>
      <c r="E63">
        <v>28.7</v>
      </c>
      <c r="F63">
        <v>0</v>
      </c>
      <c r="G63">
        <v>40.4</v>
      </c>
      <c r="H63">
        <v>1.0620000000000001</v>
      </c>
      <c r="I63">
        <v>68</v>
      </c>
      <c r="J63">
        <v>88</v>
      </c>
      <c r="K63">
        <v>22.997101496551501</v>
      </c>
      <c r="L63">
        <f>180-(J63+K63)</f>
        <v>69.002898503448506</v>
      </c>
      <c r="M63">
        <v>54.533604332095997</v>
      </c>
      <c r="N63">
        <v>1000</v>
      </c>
      <c r="O63">
        <v>28.6212981566715</v>
      </c>
      <c r="P63">
        <v>35.751823235523197</v>
      </c>
      <c r="Q63">
        <v>0.187690718626874</v>
      </c>
      <c r="R63">
        <f>1000/(N63*H63*(ABS(1+(-0.4)*(M63-E63))))</f>
        <v>0.10088664103129572</v>
      </c>
      <c r="S63">
        <v>1</v>
      </c>
    </row>
    <row r="64" spans="1:19" x14ac:dyDescent="0.4">
      <c r="A64">
        <v>63</v>
      </c>
      <c r="B64" t="s">
        <v>18</v>
      </c>
      <c r="C64" t="s">
        <v>19</v>
      </c>
      <c r="D64" t="s">
        <v>20</v>
      </c>
      <c r="E64">
        <v>29.7</v>
      </c>
      <c r="F64">
        <v>0</v>
      </c>
      <c r="G64">
        <v>87.5</v>
      </c>
      <c r="H64">
        <v>1.4970000000000001</v>
      </c>
      <c r="I64">
        <v>58</v>
      </c>
      <c r="J64">
        <v>88</v>
      </c>
      <c r="K64">
        <v>23.351141583545001</v>
      </c>
      <c r="L64">
        <f>180-(J64+K64)</f>
        <v>68.648858416454999</v>
      </c>
      <c r="M64">
        <v>66.212590973003998</v>
      </c>
      <c r="N64">
        <v>1000</v>
      </c>
      <c r="O64">
        <v>3.1116774779387599</v>
      </c>
      <c r="P64">
        <v>6.2901540180840998</v>
      </c>
      <c r="Q64">
        <v>0.16369709182327</v>
      </c>
      <c r="R64">
        <f>1000/(N64*H64*(ABS(1+(-0.4)*(M64-E64))))</f>
        <v>4.9099660809498895E-2</v>
      </c>
      <c r="S64">
        <v>1</v>
      </c>
    </row>
    <row r="65" spans="1:19" x14ac:dyDescent="0.4">
      <c r="A65">
        <v>64</v>
      </c>
      <c r="B65" t="s">
        <v>18</v>
      </c>
      <c r="C65" t="s">
        <v>19</v>
      </c>
      <c r="D65" t="s">
        <v>20</v>
      </c>
      <c r="E65">
        <v>30.4</v>
      </c>
      <c r="F65">
        <v>0</v>
      </c>
      <c r="G65">
        <v>89.8</v>
      </c>
      <c r="H65">
        <v>1.5069999999999999</v>
      </c>
      <c r="I65">
        <v>64</v>
      </c>
      <c r="J65">
        <v>88</v>
      </c>
      <c r="K65">
        <v>24.8161493998361</v>
      </c>
      <c r="L65">
        <f>180-(J65+K65)</f>
        <v>67.183850600163908</v>
      </c>
      <c r="M65">
        <v>67.232448982911905</v>
      </c>
      <c r="N65">
        <v>1000</v>
      </c>
      <c r="O65">
        <v>0.81172804419246802</v>
      </c>
      <c r="P65">
        <v>20.609763517058301</v>
      </c>
      <c r="Q65">
        <v>0.13331294631489701</v>
      </c>
      <c r="R65">
        <f>1000/(N65*H65*(ABS(1+(-0.4)*(M65-E65))))</f>
        <v>4.8319448968377914E-2</v>
      </c>
      <c r="S65">
        <v>1</v>
      </c>
    </row>
    <row r="66" spans="1:19" x14ac:dyDescent="0.4">
      <c r="A66">
        <v>65</v>
      </c>
      <c r="B66" t="s">
        <v>18</v>
      </c>
      <c r="C66" t="s">
        <v>19</v>
      </c>
      <c r="D66" t="s">
        <v>20</v>
      </c>
      <c r="E66">
        <v>30.4</v>
      </c>
      <c r="F66">
        <v>0</v>
      </c>
      <c r="G66">
        <v>89.1</v>
      </c>
      <c r="H66">
        <v>1.5229999999999999</v>
      </c>
      <c r="I66">
        <v>58</v>
      </c>
      <c r="J66">
        <v>88</v>
      </c>
      <c r="K66">
        <v>25.716307499110101</v>
      </c>
      <c r="L66">
        <f>180-(J66+K66)</f>
        <v>66.283692500889899</v>
      </c>
      <c r="M66">
        <v>68.480811670527999</v>
      </c>
      <c r="N66">
        <v>1000</v>
      </c>
      <c r="O66">
        <v>3.87868854596526</v>
      </c>
      <c r="P66">
        <v>11.710503569658901</v>
      </c>
      <c r="Q66">
        <v>0.43797003621201502</v>
      </c>
      <c r="R66">
        <f>1000/(N66*H66*(ABS(1+(-0.4)*(M66-E66))))</f>
        <v>4.613433387931927E-2</v>
      </c>
      <c r="S66">
        <v>1</v>
      </c>
    </row>
    <row r="67" spans="1:19" x14ac:dyDescent="0.4">
      <c r="A67">
        <v>66</v>
      </c>
      <c r="B67" t="s">
        <v>18</v>
      </c>
      <c r="C67" t="s">
        <v>19</v>
      </c>
      <c r="D67" t="s">
        <v>25</v>
      </c>
      <c r="E67">
        <v>30.5</v>
      </c>
      <c r="F67">
        <v>0</v>
      </c>
      <c r="G67">
        <v>93.5</v>
      </c>
      <c r="H67">
        <v>1.5589999999999999</v>
      </c>
      <c r="I67">
        <v>14</v>
      </c>
      <c r="J67">
        <v>88</v>
      </c>
      <c r="K67">
        <v>25.403657201275401</v>
      </c>
      <c r="L67">
        <f>180-(J67+K67)</f>
        <v>66.596342798724606</v>
      </c>
      <c r="M67">
        <v>69.367366546460005</v>
      </c>
      <c r="N67">
        <v>1000</v>
      </c>
      <c r="O67">
        <v>4.0269823956819497</v>
      </c>
      <c r="P67">
        <v>38.637572509456</v>
      </c>
      <c r="Q67">
        <v>0.269730547287163</v>
      </c>
      <c r="R67">
        <f>1000/(N67*H67*(ABS(1+(-0.4)*(M67-E67))))</f>
        <v>4.4094258079831861E-2</v>
      </c>
      <c r="S67">
        <v>1</v>
      </c>
    </row>
    <row r="68" spans="1:19" x14ac:dyDescent="0.4">
      <c r="A68">
        <v>67</v>
      </c>
      <c r="B68" t="s">
        <v>31</v>
      </c>
      <c r="C68" t="s">
        <v>32</v>
      </c>
      <c r="D68" t="s">
        <v>25</v>
      </c>
      <c r="E68">
        <f>30.5*0.89</f>
        <v>27.145</v>
      </c>
      <c r="F68">
        <v>0</v>
      </c>
      <c r="G68">
        <f>93.5*0.89</f>
        <v>83.215000000000003</v>
      </c>
      <c r="H68">
        <f>1.559*0.89</f>
        <v>1.38751</v>
      </c>
      <c r="I68">
        <f>14*1.11</f>
        <v>15.540000000000001</v>
      </c>
      <c r="J68">
        <v>88</v>
      </c>
      <c r="K68">
        <v>25.403657201275401</v>
      </c>
      <c r="L68">
        <f>180-(J68+K68)</f>
        <v>66.596342798724606</v>
      </c>
      <c r="M68">
        <v>69.367366546460005</v>
      </c>
      <c r="N68">
        <v>1000</v>
      </c>
      <c r="O68">
        <v>4.0269823956819497</v>
      </c>
      <c r="P68">
        <v>38.637572509456</v>
      </c>
      <c r="Q68">
        <v>0.269730547287163</v>
      </c>
      <c r="R68">
        <v>4.4094258079831861E-2</v>
      </c>
      <c r="S68">
        <v>0</v>
      </c>
    </row>
    <row r="69" spans="1:19" x14ac:dyDescent="0.4">
      <c r="A69">
        <v>68</v>
      </c>
      <c r="B69" t="s">
        <v>18</v>
      </c>
      <c r="C69" t="s">
        <v>19</v>
      </c>
      <c r="D69" t="s">
        <v>25</v>
      </c>
      <c r="E69">
        <v>30.6</v>
      </c>
      <c r="F69">
        <v>0</v>
      </c>
      <c r="G69">
        <v>84</v>
      </c>
      <c r="H69">
        <v>1.5369999999999999</v>
      </c>
      <c r="I69">
        <v>32</v>
      </c>
      <c r="J69">
        <v>88</v>
      </c>
      <c r="K69">
        <v>23.939276553656601</v>
      </c>
      <c r="L69">
        <f>180-(J69+K69)</f>
        <v>68.060723446343403</v>
      </c>
      <c r="M69">
        <v>68.459173246559999</v>
      </c>
      <c r="N69">
        <v>1000</v>
      </c>
      <c r="O69">
        <v>3.9694584780035602</v>
      </c>
      <c r="P69">
        <v>13.442675982313901</v>
      </c>
      <c r="Q69">
        <v>1.7137739804822499E-2</v>
      </c>
      <c r="R69">
        <f>1000/(N69*H69*(ABS(1+(-0.4)*(M69-E69))))</f>
        <v>4.6000657498837347E-2</v>
      </c>
      <c r="S69">
        <v>1</v>
      </c>
    </row>
    <row r="70" spans="1:19" x14ac:dyDescent="0.4">
      <c r="A70">
        <v>69</v>
      </c>
      <c r="B70" t="s">
        <v>33</v>
      </c>
      <c r="C70" t="s">
        <v>19</v>
      </c>
      <c r="D70" t="s">
        <v>25</v>
      </c>
      <c r="E70">
        <v>30.3</v>
      </c>
      <c r="F70">
        <v>0</v>
      </c>
      <c r="G70">
        <v>87.1</v>
      </c>
      <c r="H70">
        <v>1.4890000000000001</v>
      </c>
      <c r="I70">
        <v>12</v>
      </c>
      <c r="J70">
        <v>87</v>
      </c>
      <c r="K70">
        <v>26.062491644886101</v>
      </c>
      <c r="L70">
        <f>180-(J70+K70)</f>
        <v>66.937508355113891</v>
      </c>
      <c r="M70">
        <v>67.638629431620004</v>
      </c>
      <c r="N70">
        <v>1000</v>
      </c>
      <c r="O70">
        <v>11.5267943969504</v>
      </c>
      <c r="P70">
        <v>30.636467159000699</v>
      </c>
      <c r="Q70">
        <v>0.18621025756818901</v>
      </c>
      <c r="R70">
        <f>1000/(N70*H70*(ABS(1+(-0.4)*(M70-E70))))</f>
        <v>4.8193031931798552E-2</v>
      </c>
      <c r="S70">
        <v>1</v>
      </c>
    </row>
    <row r="71" spans="1:19" x14ac:dyDescent="0.4">
      <c r="A71">
        <v>70</v>
      </c>
      <c r="B71" t="s">
        <v>31</v>
      </c>
      <c r="C71" t="s">
        <v>32</v>
      </c>
      <c r="D71" t="s">
        <v>34</v>
      </c>
      <c r="E71">
        <f>30.3*0.7</f>
        <v>21.21</v>
      </c>
      <c r="F71">
        <v>0</v>
      </c>
      <c r="G71">
        <f>87.1*0.7</f>
        <v>60.969999999999992</v>
      </c>
      <c r="H71">
        <f>1.489*0.7</f>
        <v>1.0423</v>
      </c>
      <c r="I71">
        <f>12*1.3</f>
        <v>15.600000000000001</v>
      </c>
      <c r="J71">
        <v>87</v>
      </c>
      <c r="K71">
        <v>26.062491644886101</v>
      </c>
      <c r="L71">
        <f>180-(J71+K71)</f>
        <v>66.937508355113891</v>
      </c>
      <c r="M71">
        <v>67.638629431620004</v>
      </c>
      <c r="N71">
        <v>1000</v>
      </c>
      <c r="O71">
        <v>11.5267943969504</v>
      </c>
      <c r="P71">
        <v>30.636467159000699</v>
      </c>
      <c r="Q71">
        <v>0.18621025756818901</v>
      </c>
      <c r="R71">
        <v>4.8193031931798552E-2</v>
      </c>
      <c r="S71">
        <v>0</v>
      </c>
    </row>
    <row r="72" spans="1:19" x14ac:dyDescent="0.4">
      <c r="A72">
        <v>71</v>
      </c>
      <c r="B72" t="s">
        <v>18</v>
      </c>
      <c r="C72" t="s">
        <v>19</v>
      </c>
      <c r="D72" t="s">
        <v>21</v>
      </c>
      <c r="E72">
        <v>30</v>
      </c>
      <c r="F72">
        <v>0</v>
      </c>
      <c r="G72">
        <v>48</v>
      </c>
      <c r="H72">
        <v>1.157</v>
      </c>
      <c r="I72">
        <v>54</v>
      </c>
      <c r="J72">
        <v>87</v>
      </c>
      <c r="K72">
        <v>26.5746846594995</v>
      </c>
      <c r="L72">
        <f>180-(J72+K72)</f>
        <v>66.425315340500504</v>
      </c>
      <c r="M72">
        <v>59.391860144399999</v>
      </c>
      <c r="N72">
        <v>1000</v>
      </c>
      <c r="O72">
        <v>12.7676875153096</v>
      </c>
      <c r="P72">
        <v>9.8468629421417599</v>
      </c>
      <c r="Q72">
        <v>0.28835483022647501</v>
      </c>
      <c r="R72">
        <f>1000/(N72*H72*(ABS(1+(-0.4)*(M72-E72))))</f>
        <v>8.034998605988361E-2</v>
      </c>
      <c r="S72">
        <v>1</v>
      </c>
    </row>
    <row r="73" spans="1:19" x14ac:dyDescent="0.4">
      <c r="A73">
        <v>72</v>
      </c>
      <c r="B73" t="s">
        <v>18</v>
      </c>
      <c r="C73" t="s">
        <v>19</v>
      </c>
      <c r="D73" t="s">
        <v>22</v>
      </c>
      <c r="E73">
        <v>27.7</v>
      </c>
      <c r="F73">
        <v>54.5</v>
      </c>
      <c r="G73">
        <v>39.9</v>
      </c>
      <c r="H73">
        <v>0.873</v>
      </c>
      <c r="I73">
        <v>60</v>
      </c>
      <c r="J73">
        <v>87</v>
      </c>
      <c r="K73">
        <v>24.193735704560801</v>
      </c>
      <c r="L73">
        <f>180-(J73+K73)</f>
        <v>68.806264295439206</v>
      </c>
      <c r="M73">
        <v>48.775823240055999</v>
      </c>
      <c r="N73">
        <v>1000</v>
      </c>
      <c r="O73">
        <v>5.2950236522274601</v>
      </c>
      <c r="P73">
        <v>6.28054380558393</v>
      </c>
      <c r="Q73">
        <v>0.281713018050818</v>
      </c>
      <c r="R73">
        <f>1000/(N73*H73*(ABS(1+(-0.4)*(M73-E73))))</f>
        <v>0.15416212749718797</v>
      </c>
      <c r="S73">
        <v>1</v>
      </c>
    </row>
    <row r="74" spans="1:19" x14ac:dyDescent="0.4">
      <c r="A74">
        <v>73</v>
      </c>
      <c r="B74" t="s">
        <v>18</v>
      </c>
      <c r="C74" t="s">
        <v>19</v>
      </c>
      <c r="D74" t="s">
        <v>26</v>
      </c>
      <c r="E74">
        <v>28.5</v>
      </c>
      <c r="F74">
        <v>0</v>
      </c>
      <c r="G74">
        <v>70.2</v>
      </c>
      <c r="H74">
        <v>1.2130000000000001</v>
      </c>
      <c r="I74">
        <v>32</v>
      </c>
      <c r="J74">
        <v>87</v>
      </c>
      <c r="K74">
        <v>23.343662800708099</v>
      </c>
      <c r="L74">
        <f>180-(J74+K74)</f>
        <v>69.656337199291897</v>
      </c>
      <c r="M74">
        <v>58.572035812620001</v>
      </c>
      <c r="N74">
        <v>1000</v>
      </c>
      <c r="O74">
        <v>18.6770014361893</v>
      </c>
      <c r="P74">
        <v>96.436683630574805</v>
      </c>
      <c r="Q74">
        <v>0.26583419597276697</v>
      </c>
      <c r="R74">
        <f>1000/(N74*H74*(ABS(1+(-0.4)*(M74-E74))))</f>
        <v>7.4749858328299973E-2</v>
      </c>
      <c r="S74">
        <v>1</v>
      </c>
    </row>
    <row r="75" spans="1:19" x14ac:dyDescent="0.4">
      <c r="A75">
        <v>74</v>
      </c>
      <c r="B75" t="s">
        <v>18</v>
      </c>
      <c r="C75" t="s">
        <v>19</v>
      </c>
      <c r="D75" t="s">
        <v>21</v>
      </c>
      <c r="E75">
        <v>29.2</v>
      </c>
      <c r="F75">
        <v>0</v>
      </c>
      <c r="G75">
        <v>51.8</v>
      </c>
      <c r="H75">
        <v>1.075</v>
      </c>
      <c r="I75">
        <v>66</v>
      </c>
      <c r="J75">
        <v>87</v>
      </c>
      <c r="K75">
        <v>26.172003489832299</v>
      </c>
      <c r="L75">
        <f>180-(J75+K75)</f>
        <v>66.827996510167708</v>
      </c>
      <c r="M75">
        <v>56.157861739600001</v>
      </c>
      <c r="N75">
        <v>1000</v>
      </c>
      <c r="O75">
        <v>12.7092289030117</v>
      </c>
      <c r="P75">
        <v>26.662589262979399</v>
      </c>
      <c r="Q75">
        <v>0.28205390594198299</v>
      </c>
      <c r="R75">
        <f>1000/(N75*H75*(ABS(1+(-0.4)*(M75-E75))))</f>
        <v>9.5085229449288364E-2</v>
      </c>
      <c r="S75">
        <v>1</v>
      </c>
    </row>
    <row r="76" spans="1:19" x14ac:dyDescent="0.4">
      <c r="A76">
        <v>75</v>
      </c>
      <c r="B76" t="s">
        <v>18</v>
      </c>
      <c r="C76" t="s">
        <v>19</v>
      </c>
      <c r="D76" t="s">
        <v>20</v>
      </c>
      <c r="E76">
        <v>29.9</v>
      </c>
      <c r="F76">
        <v>0</v>
      </c>
      <c r="G76">
        <v>71.099999999999994</v>
      </c>
      <c r="H76">
        <v>1.262</v>
      </c>
      <c r="I76">
        <v>50</v>
      </c>
      <c r="J76">
        <v>87</v>
      </c>
      <c r="K76">
        <v>26.463060289696099</v>
      </c>
      <c r="L76">
        <f>180-(J76+K76)</f>
        <v>66.536939710303898</v>
      </c>
      <c r="M76">
        <v>61.484902205167998</v>
      </c>
      <c r="N76">
        <v>1000</v>
      </c>
      <c r="O76">
        <v>10.7650045373602</v>
      </c>
      <c r="P76">
        <v>28.967549066201599</v>
      </c>
      <c r="Q76">
        <v>0.21705467344273299</v>
      </c>
      <c r="R76">
        <f>1000/(N76*H76*(ABS(1+(-0.4)*(M76-E76))))</f>
        <v>6.8110339631859348E-2</v>
      </c>
      <c r="S76">
        <v>1</v>
      </c>
    </row>
    <row r="77" spans="1:19" x14ac:dyDescent="0.4">
      <c r="A77">
        <v>76</v>
      </c>
      <c r="B77" t="s">
        <v>18</v>
      </c>
      <c r="C77" t="s">
        <v>19</v>
      </c>
      <c r="D77" t="s">
        <v>20</v>
      </c>
      <c r="E77">
        <v>30.8</v>
      </c>
      <c r="F77">
        <v>0</v>
      </c>
      <c r="G77">
        <v>89.7</v>
      </c>
      <c r="H77">
        <v>1.536</v>
      </c>
      <c r="I77">
        <v>56</v>
      </c>
      <c r="J77">
        <v>87</v>
      </c>
      <c r="K77">
        <v>25.210729595662801</v>
      </c>
      <c r="L77">
        <f>180-(J77+K77)</f>
        <v>67.789270404337202</v>
      </c>
      <c r="M77">
        <v>67.884776652799999</v>
      </c>
      <c r="N77">
        <v>1000</v>
      </c>
      <c r="O77">
        <v>0.92580894815455195</v>
      </c>
      <c r="P77">
        <v>22.030165511964999</v>
      </c>
      <c r="Q77">
        <v>0.185617549447188</v>
      </c>
      <c r="R77">
        <f>1000/(N77*H77*(ABS(1+(-0.4)*(M77-E77))))</f>
        <v>4.7061288930859556E-2</v>
      </c>
      <c r="S77">
        <v>1</v>
      </c>
    </row>
    <row r="78" spans="1:19" x14ac:dyDescent="0.4">
      <c r="A78">
        <v>77</v>
      </c>
      <c r="B78" t="s">
        <v>18</v>
      </c>
      <c r="C78" t="s">
        <v>19</v>
      </c>
      <c r="D78" t="s">
        <v>25</v>
      </c>
      <c r="E78">
        <v>30.2</v>
      </c>
      <c r="F78">
        <v>0</v>
      </c>
      <c r="G78">
        <v>63.8</v>
      </c>
      <c r="H78">
        <v>1.2390000000000001</v>
      </c>
      <c r="I78">
        <v>26</v>
      </c>
      <c r="J78">
        <v>86</v>
      </c>
      <c r="K78">
        <v>25.090663549983301</v>
      </c>
      <c r="L78">
        <f>180-(J78+K78)</f>
        <v>68.909336450016696</v>
      </c>
      <c r="M78">
        <v>59.829453681799997</v>
      </c>
      <c r="N78">
        <v>1000</v>
      </c>
      <c r="O78">
        <v>6.8087200687590803</v>
      </c>
      <c r="P78">
        <v>81.250558149221305</v>
      </c>
      <c r="Q78">
        <v>0.475646877139904</v>
      </c>
      <c r="R78">
        <f>1000/(N78*H78*(ABS(1+(-0.4)*(M78-E78))))</f>
        <v>7.4375115647758797E-2</v>
      </c>
      <c r="S78">
        <v>1</v>
      </c>
    </row>
    <row r="79" spans="1:19" x14ac:dyDescent="0.4">
      <c r="A79">
        <v>78</v>
      </c>
      <c r="B79" t="s">
        <v>35</v>
      </c>
      <c r="C79" t="s">
        <v>32</v>
      </c>
      <c r="D79" t="s">
        <v>25</v>
      </c>
      <c r="E79">
        <v>30.2</v>
      </c>
      <c r="F79">
        <v>0</v>
      </c>
      <c r="G79">
        <f>63.8*0.89</f>
        <v>56.781999999999996</v>
      </c>
      <c r="H79">
        <f>1.239*0.89</f>
        <v>1.1027100000000001</v>
      </c>
      <c r="I79">
        <v>26</v>
      </c>
      <c r="J79">
        <v>86</v>
      </c>
      <c r="K79">
        <v>25.090663549983301</v>
      </c>
      <c r="L79">
        <f>180-(J79+K79)</f>
        <v>68.909336450016696</v>
      </c>
      <c r="M79">
        <v>59.829453681799997</v>
      </c>
      <c r="N79">
        <v>1000</v>
      </c>
      <c r="O79">
        <v>6.8087200687590803</v>
      </c>
      <c r="P79">
        <v>81.250558149221305</v>
      </c>
      <c r="Q79">
        <v>0.475646877139904</v>
      </c>
      <c r="R79">
        <v>7.4375115647758797E-2</v>
      </c>
      <c r="S79">
        <v>0</v>
      </c>
    </row>
    <row r="80" spans="1:19" x14ac:dyDescent="0.4">
      <c r="A80">
        <v>79</v>
      </c>
      <c r="B80" t="s">
        <v>36</v>
      </c>
      <c r="C80" t="s">
        <v>37</v>
      </c>
      <c r="D80" t="s">
        <v>25</v>
      </c>
      <c r="E80">
        <v>30.2</v>
      </c>
      <c r="F80">
        <v>0</v>
      </c>
      <c r="G80">
        <f>63.8*0.75</f>
        <v>47.849999999999994</v>
      </c>
      <c r="H80">
        <f>1.239*0.75</f>
        <v>0.92925000000000013</v>
      </c>
      <c r="I80">
        <v>26</v>
      </c>
      <c r="J80">
        <v>86</v>
      </c>
      <c r="K80">
        <v>25.090663549983301</v>
      </c>
      <c r="L80">
        <f>180-(J80+K80)</f>
        <v>68.909336450016696</v>
      </c>
      <c r="M80">
        <v>59.829453681799997</v>
      </c>
      <c r="N80">
        <v>1000</v>
      </c>
      <c r="O80">
        <v>6.8087200687590803</v>
      </c>
      <c r="P80">
        <v>81.250558149221305</v>
      </c>
      <c r="Q80">
        <v>0.475646877139904</v>
      </c>
      <c r="R80">
        <v>7.4375115647758797E-2</v>
      </c>
      <c r="S80">
        <v>0</v>
      </c>
    </row>
    <row r="81" spans="1:19" x14ac:dyDescent="0.4">
      <c r="A81">
        <v>80</v>
      </c>
      <c r="B81" t="s">
        <v>18</v>
      </c>
      <c r="C81" t="s">
        <v>19</v>
      </c>
      <c r="D81" t="s">
        <v>21</v>
      </c>
      <c r="E81">
        <v>29.1</v>
      </c>
      <c r="F81">
        <v>0.5</v>
      </c>
      <c r="G81">
        <v>42.3</v>
      </c>
      <c r="H81">
        <v>0.96199999999999997</v>
      </c>
      <c r="I81">
        <v>76</v>
      </c>
      <c r="J81">
        <v>86</v>
      </c>
      <c r="K81">
        <v>24.4987795888891</v>
      </c>
      <c r="L81">
        <f>180-(J81+K81)</f>
        <v>69.501220411110893</v>
      </c>
      <c r="M81">
        <v>53.184898593287997</v>
      </c>
      <c r="N81">
        <v>1000</v>
      </c>
      <c r="O81">
        <v>0.43116848537157898</v>
      </c>
      <c r="P81">
        <v>74.818502766867596</v>
      </c>
      <c r="Q81">
        <v>0.217561309372586</v>
      </c>
      <c r="R81">
        <f>1000/(N81*H81*(ABS(1+(-0.4)*(M81-E81))))</f>
        <v>0.12039679443111688</v>
      </c>
      <c r="S81">
        <v>1</v>
      </c>
    </row>
    <row r="82" spans="1:19" x14ac:dyDescent="0.4">
      <c r="A82">
        <v>81</v>
      </c>
      <c r="B82" t="s">
        <v>18</v>
      </c>
      <c r="C82" t="s">
        <v>19</v>
      </c>
      <c r="D82" t="s">
        <v>22</v>
      </c>
      <c r="E82">
        <v>27.8</v>
      </c>
      <c r="F82">
        <v>21.5</v>
      </c>
      <c r="G82">
        <v>17.100000000000001</v>
      </c>
      <c r="H82">
        <v>0.79300000000000004</v>
      </c>
      <c r="I82">
        <v>88</v>
      </c>
      <c r="J82">
        <v>86</v>
      </c>
      <c r="K82">
        <v>25.3663548803768</v>
      </c>
      <c r="L82">
        <f>180-(J82+K82)</f>
        <v>68.633645119623196</v>
      </c>
      <c r="M82">
        <v>47.147551245152002</v>
      </c>
      <c r="N82">
        <v>1000</v>
      </c>
      <c r="O82">
        <v>7.9217709468684001</v>
      </c>
      <c r="P82">
        <v>83.624919541727394</v>
      </c>
      <c r="Q82">
        <v>0.223234054166775</v>
      </c>
      <c r="R82">
        <f>1000/(N82*H82*(ABS(1+(-0.4)*(M82-E82))))</f>
        <v>0.18712423389751745</v>
      </c>
      <c r="S82">
        <v>1</v>
      </c>
    </row>
    <row r="83" spans="1:19" x14ac:dyDescent="0.4">
      <c r="A83">
        <v>82</v>
      </c>
      <c r="B83" t="s">
        <v>18</v>
      </c>
      <c r="C83" t="s">
        <v>19</v>
      </c>
      <c r="D83" t="s">
        <v>22</v>
      </c>
      <c r="E83">
        <v>27.9</v>
      </c>
      <c r="F83">
        <v>3.5</v>
      </c>
      <c r="G83">
        <v>50.6</v>
      </c>
      <c r="H83">
        <v>0.96399999999999997</v>
      </c>
      <c r="I83">
        <v>64</v>
      </c>
      <c r="J83">
        <v>86</v>
      </c>
      <c r="K83">
        <v>23.070277191944299</v>
      </c>
      <c r="L83">
        <f>180-(J83+K83)</f>
        <v>70.929722808055701</v>
      </c>
      <c r="M83">
        <v>51.667153897440002</v>
      </c>
      <c r="N83">
        <v>1000</v>
      </c>
      <c r="O83">
        <v>6.8198646900471802</v>
      </c>
      <c r="P83">
        <v>57.670966045295103</v>
      </c>
      <c r="Q83">
        <v>0.29687018509780799</v>
      </c>
      <c r="R83">
        <f>1000/(N83*H83*(ABS(1+(-0.4)*(M83-E83))))</f>
        <v>0.12194208065437444</v>
      </c>
      <c r="S83">
        <v>1</v>
      </c>
    </row>
    <row r="84" spans="1:19" x14ac:dyDescent="0.4">
      <c r="A84">
        <v>83</v>
      </c>
      <c r="B84" t="s">
        <v>18</v>
      </c>
      <c r="C84" t="s">
        <v>19</v>
      </c>
      <c r="D84" t="s">
        <v>22</v>
      </c>
      <c r="E84">
        <v>27.8</v>
      </c>
      <c r="F84">
        <v>59</v>
      </c>
      <c r="G84">
        <v>51.4</v>
      </c>
      <c r="H84">
        <v>1.004</v>
      </c>
      <c r="I84">
        <v>58</v>
      </c>
      <c r="J84">
        <v>86</v>
      </c>
      <c r="K84">
        <v>25.532613837183401</v>
      </c>
      <c r="L84">
        <f>180-(J84+K84)</f>
        <v>68.467386162816595</v>
      </c>
      <c r="M84">
        <v>52.620537250592001</v>
      </c>
      <c r="N84">
        <v>1000</v>
      </c>
      <c r="O84">
        <v>16.808178476001</v>
      </c>
      <c r="P84">
        <v>94.118249568747103</v>
      </c>
      <c r="Q84">
        <v>0.34831055790559701</v>
      </c>
      <c r="R84">
        <f>1000/(N84*H84*(ABS(1+(-0.4)*(M84-E84))))</f>
        <v>0.11155823951197265</v>
      </c>
      <c r="S84">
        <v>1</v>
      </c>
    </row>
    <row r="85" spans="1:19" x14ac:dyDescent="0.4">
      <c r="A85">
        <v>84</v>
      </c>
      <c r="B85" t="s">
        <v>18</v>
      </c>
      <c r="C85" t="s">
        <v>19</v>
      </c>
      <c r="D85" t="s">
        <v>22</v>
      </c>
      <c r="E85">
        <v>28.3</v>
      </c>
      <c r="F85">
        <v>15</v>
      </c>
      <c r="G85">
        <v>40.299999999999997</v>
      </c>
      <c r="H85">
        <v>1.044</v>
      </c>
      <c r="I85">
        <v>72</v>
      </c>
      <c r="J85">
        <v>86</v>
      </c>
      <c r="K85">
        <v>23.138367848212098</v>
      </c>
      <c r="L85">
        <f>180-(J85+K85)</f>
        <v>70.861632151787902</v>
      </c>
      <c r="M85">
        <v>54.324273698032002</v>
      </c>
      <c r="N85">
        <v>1000</v>
      </c>
      <c r="O85">
        <v>30.6399991114756</v>
      </c>
      <c r="P85">
        <v>53.166839194553503</v>
      </c>
      <c r="Q85">
        <v>0.13329492027863801</v>
      </c>
      <c r="R85">
        <f>1000/(N85*H85*(ABS(1+(-0.4)*(M85-E85))))</f>
        <v>0.10179425924320892</v>
      </c>
      <c r="S85">
        <v>1</v>
      </c>
    </row>
    <row r="86" spans="1:19" x14ac:dyDescent="0.4">
      <c r="A86">
        <v>85</v>
      </c>
      <c r="B86" t="s">
        <v>18</v>
      </c>
      <c r="C86" t="s">
        <v>19</v>
      </c>
      <c r="D86" t="s">
        <v>22</v>
      </c>
      <c r="E86">
        <v>28</v>
      </c>
      <c r="F86">
        <v>3</v>
      </c>
      <c r="G86">
        <v>26.9</v>
      </c>
      <c r="H86">
        <v>0.83099999999999996</v>
      </c>
      <c r="I86">
        <v>80</v>
      </c>
      <c r="J86">
        <v>85</v>
      </c>
      <c r="K86">
        <v>25.146555692486299</v>
      </c>
      <c r="L86">
        <f>180-(J86+K86)</f>
        <v>69.853444307513698</v>
      </c>
      <c r="M86">
        <v>48.612104454879997</v>
      </c>
      <c r="N86">
        <v>1000</v>
      </c>
      <c r="O86">
        <v>11.844430441394</v>
      </c>
      <c r="P86">
        <v>20.797501638302698</v>
      </c>
      <c r="Q86">
        <v>0.21210315923306999</v>
      </c>
      <c r="R86">
        <f>1000/(N86*H86*(ABS(1+(-0.4)*(M86-E86))))</f>
        <v>0.16610016762742033</v>
      </c>
      <c r="S86">
        <v>1</v>
      </c>
    </row>
    <row r="87" spans="1:19" x14ac:dyDescent="0.4">
      <c r="A87">
        <v>86</v>
      </c>
      <c r="B87" t="s">
        <v>18</v>
      </c>
      <c r="C87" t="s">
        <v>19</v>
      </c>
      <c r="D87" t="s">
        <v>22</v>
      </c>
      <c r="E87">
        <v>27.6</v>
      </c>
      <c r="F87">
        <v>6.5</v>
      </c>
      <c r="G87">
        <v>44.8</v>
      </c>
      <c r="H87">
        <v>0.92500000000000004</v>
      </c>
      <c r="I87">
        <v>62</v>
      </c>
      <c r="J87">
        <v>85</v>
      </c>
      <c r="K87">
        <v>24.4503857024769</v>
      </c>
      <c r="L87">
        <f>180-(J87+K87)</f>
        <v>70.549614297523107</v>
      </c>
      <c r="M87">
        <v>50.192406889200001</v>
      </c>
      <c r="N87">
        <v>1000</v>
      </c>
      <c r="O87">
        <v>4.6365113910056603</v>
      </c>
      <c r="P87">
        <v>6.1153768593330602</v>
      </c>
      <c r="Q87">
        <v>0.21182446821914599</v>
      </c>
      <c r="R87">
        <f>1000/(N87*H87*(ABS(1+(-0.4)*(M87-E87))))</f>
        <v>0.13451363580315756</v>
      </c>
      <c r="S87">
        <v>1</v>
      </c>
    </row>
    <row r="88" spans="1:19" x14ac:dyDescent="0.4">
      <c r="A88">
        <v>87</v>
      </c>
      <c r="B88" t="s">
        <v>18</v>
      </c>
      <c r="C88" t="s">
        <v>19</v>
      </c>
      <c r="D88" t="s">
        <v>20</v>
      </c>
      <c r="E88">
        <v>29.1</v>
      </c>
      <c r="F88">
        <v>0</v>
      </c>
      <c r="G88">
        <v>74.8</v>
      </c>
      <c r="H88">
        <v>1.3260000000000001</v>
      </c>
      <c r="I88">
        <v>68</v>
      </c>
      <c r="J88">
        <v>85</v>
      </c>
      <c r="K88">
        <v>24.444240395577499</v>
      </c>
      <c r="L88">
        <f>180-(J88+K88)</f>
        <v>70.555759604422505</v>
      </c>
      <c r="M88">
        <v>61.859546008175997</v>
      </c>
      <c r="N88">
        <v>1000</v>
      </c>
      <c r="O88">
        <v>32.581541379919898</v>
      </c>
      <c r="P88">
        <v>43.5092426390665</v>
      </c>
      <c r="Q88">
        <v>0.32388473894717101</v>
      </c>
      <c r="R88">
        <f>1000/(N88*H88*(ABS(1+(-0.4)*(M88-E88))))</f>
        <v>6.2306603407696115E-2</v>
      </c>
      <c r="S88">
        <v>1</v>
      </c>
    </row>
    <row r="89" spans="1:19" x14ac:dyDescent="0.4">
      <c r="A89">
        <v>88</v>
      </c>
      <c r="B89" t="s">
        <v>18</v>
      </c>
      <c r="C89" t="s">
        <v>19</v>
      </c>
      <c r="D89" t="s">
        <v>23</v>
      </c>
      <c r="E89">
        <v>27.3</v>
      </c>
      <c r="F89">
        <f>51.5</f>
        <v>51.5</v>
      </c>
      <c r="G89">
        <v>0.7</v>
      </c>
      <c r="H89">
        <v>0.43</v>
      </c>
      <c r="I89">
        <v>96</v>
      </c>
      <c r="J89">
        <v>85</v>
      </c>
      <c r="K89">
        <v>26.4764478216686</v>
      </c>
      <c r="L89">
        <f>180-(J89+K89)</f>
        <v>68.5235521783314</v>
      </c>
      <c r="M89">
        <v>36.461360540039998</v>
      </c>
      <c r="N89">
        <v>1000</v>
      </c>
      <c r="O89">
        <v>5.2622246128402903</v>
      </c>
      <c r="P89">
        <v>65.361185141300595</v>
      </c>
      <c r="Q89">
        <v>0.25312741766966601</v>
      </c>
      <c r="R89">
        <f>1000/(N89*H89*(ABS(1+(-0.4)*(M89-E89))))</f>
        <v>0.87278769155725411</v>
      </c>
      <c r="S89">
        <v>1</v>
      </c>
    </row>
    <row r="90" spans="1:19" x14ac:dyDescent="0.4">
      <c r="A90">
        <v>89</v>
      </c>
      <c r="B90" t="s">
        <v>31</v>
      </c>
      <c r="C90" t="s">
        <v>32</v>
      </c>
      <c r="D90" t="s">
        <v>23</v>
      </c>
      <c r="E90">
        <v>27.3</v>
      </c>
      <c r="F90">
        <f>51.5*0.89</f>
        <v>45.835000000000001</v>
      </c>
      <c r="G90">
        <f>0.7*1.11</f>
        <v>0.77700000000000002</v>
      </c>
      <c r="H90">
        <f>0.43*1.11</f>
        <v>0.47730000000000006</v>
      </c>
      <c r="I90">
        <v>96</v>
      </c>
      <c r="J90">
        <v>85</v>
      </c>
      <c r="K90">
        <v>26.4764478216686</v>
      </c>
      <c r="L90">
        <f>180-(J90+K90)</f>
        <v>68.5235521783314</v>
      </c>
      <c r="M90">
        <v>36.461360540039998</v>
      </c>
      <c r="N90">
        <v>1000</v>
      </c>
      <c r="O90">
        <v>5.2622246128402903</v>
      </c>
      <c r="P90">
        <v>65.361185141300595</v>
      </c>
      <c r="Q90">
        <v>0.25312741766966601</v>
      </c>
      <c r="R90">
        <v>0.87278769155725411</v>
      </c>
      <c r="S90">
        <v>0</v>
      </c>
    </row>
    <row r="91" spans="1:19" x14ac:dyDescent="0.4">
      <c r="A91">
        <v>90</v>
      </c>
      <c r="B91" t="s">
        <v>18</v>
      </c>
      <c r="C91" t="s">
        <v>19</v>
      </c>
      <c r="D91" t="s">
        <v>23</v>
      </c>
      <c r="E91">
        <v>29</v>
      </c>
      <c r="F91">
        <v>6</v>
      </c>
      <c r="G91">
        <v>0</v>
      </c>
      <c r="H91">
        <v>0.46</v>
      </c>
      <c r="I91">
        <v>100</v>
      </c>
      <c r="J91">
        <v>84</v>
      </c>
      <c r="K91">
        <v>24.699790474980599</v>
      </c>
      <c r="L91">
        <f>180-(J91+K91)</f>
        <v>71.300209525019397</v>
      </c>
      <c r="M91">
        <v>39.130897620799999</v>
      </c>
      <c r="N91">
        <v>1000</v>
      </c>
      <c r="O91">
        <v>26.0337490965338</v>
      </c>
      <c r="P91">
        <v>52.413134504488298</v>
      </c>
      <c r="Q91">
        <v>0.121479545051965</v>
      </c>
      <c r="R91">
        <f>1000/(N91*H91*(ABS(1+(-0.4)*(M91-E91))))</f>
        <v>0.71220751198151799</v>
      </c>
      <c r="S91">
        <v>1</v>
      </c>
    </row>
    <row r="92" spans="1:19" x14ac:dyDescent="0.4">
      <c r="A92">
        <v>91</v>
      </c>
      <c r="B92" t="s">
        <v>18</v>
      </c>
      <c r="C92" t="s">
        <v>19</v>
      </c>
      <c r="D92" t="s">
        <v>23</v>
      </c>
      <c r="E92">
        <v>27.8</v>
      </c>
      <c r="F92">
        <v>1</v>
      </c>
      <c r="G92">
        <v>0</v>
      </c>
      <c r="H92">
        <v>0.21199999999999999</v>
      </c>
      <c r="I92">
        <v>100</v>
      </c>
      <c r="J92">
        <v>84</v>
      </c>
      <c r="K92">
        <v>23.700020776598102</v>
      </c>
      <c r="L92">
        <f>180-(J92+K92)</f>
        <v>72.299979223401891</v>
      </c>
      <c r="M92">
        <v>32.720713271072</v>
      </c>
      <c r="N92">
        <v>1000</v>
      </c>
      <c r="O92">
        <v>8.8726475581788709</v>
      </c>
      <c r="P92">
        <v>57.615435405606803</v>
      </c>
      <c r="Q92">
        <v>0.407635158117434</v>
      </c>
      <c r="R92">
        <f>1000/(N92*H92*(ABS(1+(-0.4)*(M92-E92))))</f>
        <v>4.8714785724979546</v>
      </c>
      <c r="S92">
        <v>1</v>
      </c>
    </row>
    <row r="93" spans="1:19" x14ac:dyDescent="0.4">
      <c r="A93">
        <v>92</v>
      </c>
      <c r="B93" t="s">
        <v>18</v>
      </c>
      <c r="C93" t="s">
        <v>19</v>
      </c>
      <c r="D93" t="s">
        <v>22</v>
      </c>
      <c r="E93">
        <v>27.3</v>
      </c>
      <c r="F93">
        <v>10.5</v>
      </c>
      <c r="G93">
        <v>38.4</v>
      </c>
      <c r="H93">
        <v>0.84499999999999997</v>
      </c>
      <c r="I93">
        <v>86</v>
      </c>
      <c r="J93">
        <v>84</v>
      </c>
      <c r="K93">
        <v>25.2761078402729</v>
      </c>
      <c r="L93">
        <f>180-(J93+K93)</f>
        <v>70.7238921597271</v>
      </c>
      <c r="M93">
        <v>48.015881477459999</v>
      </c>
      <c r="N93">
        <v>1000</v>
      </c>
      <c r="O93">
        <v>53.594964831725903</v>
      </c>
      <c r="P93">
        <v>18.524397491309799</v>
      </c>
      <c r="Q93">
        <v>5.0744078273035599E-2</v>
      </c>
      <c r="R93">
        <f>1000/(N93*H93*(ABS(1+(-0.4)*(M93-E93))))</f>
        <v>0.16241760714779011</v>
      </c>
      <c r="S93">
        <v>1</v>
      </c>
    </row>
    <row r="94" spans="1:19" x14ac:dyDescent="0.4">
      <c r="A94">
        <v>93</v>
      </c>
      <c r="B94" t="s">
        <v>18</v>
      </c>
      <c r="C94" t="s">
        <v>19</v>
      </c>
      <c r="D94" t="s">
        <v>21</v>
      </c>
      <c r="E94">
        <v>27.4</v>
      </c>
      <c r="F94">
        <v>0</v>
      </c>
      <c r="G94">
        <v>21.1</v>
      </c>
      <c r="H94">
        <v>0.82</v>
      </c>
      <c r="I94">
        <v>84</v>
      </c>
      <c r="J94">
        <v>83</v>
      </c>
      <c r="K94">
        <v>25.795264689174299</v>
      </c>
      <c r="L94">
        <f>180-(J94+K94)</f>
        <v>71.204735310825697</v>
      </c>
      <c r="M94">
        <v>47.273048755840001</v>
      </c>
      <c r="N94">
        <v>1000</v>
      </c>
      <c r="O94">
        <v>9.3378709433414198</v>
      </c>
      <c r="P94">
        <v>59.187906853578298</v>
      </c>
      <c r="Q94">
        <v>0.46948444198523498</v>
      </c>
      <c r="R94">
        <f>1000/(N94*H94*(ABS(1+(-0.4)*(M94-E94))))</f>
        <v>0.17548908833747565</v>
      </c>
      <c r="S94">
        <v>1</v>
      </c>
    </row>
    <row r="95" spans="1:19" x14ac:dyDescent="0.4">
      <c r="A95">
        <v>94</v>
      </c>
      <c r="B95" t="s">
        <v>18</v>
      </c>
      <c r="C95" t="s">
        <v>19</v>
      </c>
      <c r="D95" t="s">
        <v>22</v>
      </c>
      <c r="E95">
        <v>26.2</v>
      </c>
      <c r="F95">
        <v>42</v>
      </c>
      <c r="G95">
        <v>17.399999999999999</v>
      </c>
      <c r="H95">
        <v>0.60499999999999998</v>
      </c>
      <c r="I95">
        <v>84</v>
      </c>
      <c r="J95">
        <v>83</v>
      </c>
      <c r="K95">
        <v>23.163528595018999</v>
      </c>
      <c r="L95">
        <f>180-(J95+K95)</f>
        <v>73.836471404980998</v>
      </c>
      <c r="M95">
        <v>40.694595372400002</v>
      </c>
      <c r="N95">
        <v>1000</v>
      </c>
      <c r="O95">
        <v>0.95427111427066003</v>
      </c>
      <c r="P95">
        <v>38.763904916671898</v>
      </c>
      <c r="Q95">
        <v>0.11573736294817499</v>
      </c>
      <c r="R95">
        <f>1000/(N95*H95*(ABS(1+(-0.4)*(M95-E95))))</f>
        <v>0.34450777843386793</v>
      </c>
      <c r="S95">
        <v>1</v>
      </c>
    </row>
    <row r="96" spans="1:19" x14ac:dyDescent="0.4">
      <c r="A96">
        <v>95</v>
      </c>
      <c r="B96" t="s">
        <v>18</v>
      </c>
      <c r="C96" t="s">
        <v>19</v>
      </c>
      <c r="D96" t="s">
        <v>23</v>
      </c>
      <c r="E96">
        <v>28</v>
      </c>
      <c r="F96">
        <v>24</v>
      </c>
      <c r="G96">
        <v>3.8</v>
      </c>
      <c r="H96">
        <v>0.53200000000000003</v>
      </c>
      <c r="I96">
        <v>92</v>
      </c>
      <c r="J96">
        <v>83</v>
      </c>
      <c r="K96">
        <v>23.774804322687601</v>
      </c>
      <c r="L96">
        <f>180-(J96+K96)</f>
        <v>73.225195677312399</v>
      </c>
      <c r="M96">
        <v>39.928531834239998</v>
      </c>
      <c r="N96">
        <v>1000</v>
      </c>
      <c r="O96">
        <v>4.2227276716866999</v>
      </c>
      <c r="P96">
        <v>26.6589840557277</v>
      </c>
      <c r="Q96">
        <v>0.15042843450538099</v>
      </c>
      <c r="R96">
        <f>1000/(N96*H96*(ABS(1+(-0.4)*(M96-E96))))</f>
        <v>0.49840719667883931</v>
      </c>
      <c r="S96">
        <v>1</v>
      </c>
    </row>
    <row r="97" spans="1:19" x14ac:dyDescent="0.4">
      <c r="A97">
        <v>96</v>
      </c>
      <c r="B97" t="s">
        <v>18</v>
      </c>
      <c r="C97" t="s">
        <v>19</v>
      </c>
      <c r="D97" t="s">
        <v>23</v>
      </c>
      <c r="E97">
        <v>28.6</v>
      </c>
      <c r="F97">
        <v>20.5</v>
      </c>
      <c r="G97">
        <v>0</v>
      </c>
      <c r="H97">
        <v>0.28100000000000003</v>
      </c>
      <c r="I97">
        <v>98</v>
      </c>
      <c r="J97">
        <v>83</v>
      </c>
      <c r="K97">
        <v>24.6561252738645</v>
      </c>
      <c r="L97">
        <f>180-(J97+K97)</f>
        <v>72.343874726135496</v>
      </c>
      <c r="M97">
        <v>34.625340220528003</v>
      </c>
      <c r="N97">
        <v>1000</v>
      </c>
      <c r="O97">
        <v>15.988515421453799</v>
      </c>
      <c r="P97">
        <v>74.425589115637806</v>
      </c>
      <c r="Q97">
        <v>2.7861586332328901E-3</v>
      </c>
      <c r="R97">
        <f>1000/(N97*H97*(ABS(1+(-0.4)*(M97-E97))))</f>
        <v>2.5236705102160069</v>
      </c>
      <c r="S97">
        <v>1</v>
      </c>
    </row>
    <row r="98" spans="1:19" x14ac:dyDescent="0.4">
      <c r="A98">
        <v>97</v>
      </c>
      <c r="B98" t="s">
        <v>31</v>
      </c>
      <c r="C98" t="s">
        <v>32</v>
      </c>
      <c r="D98" t="s">
        <v>23</v>
      </c>
      <c r="E98">
        <f>28.6*0.89</f>
        <v>25.454000000000001</v>
      </c>
      <c r="F98">
        <v>200</v>
      </c>
      <c r="G98">
        <v>5</v>
      </c>
      <c r="H98">
        <f>0.281*1.11</f>
        <v>0.31191000000000008</v>
      </c>
      <c r="I98">
        <v>90</v>
      </c>
      <c r="J98">
        <v>83</v>
      </c>
      <c r="K98">
        <v>24.6561252738645</v>
      </c>
      <c r="L98">
        <f>180-(J98+K98)</f>
        <v>72.343874726135496</v>
      </c>
      <c r="M98">
        <v>34.625340220528003</v>
      </c>
      <c r="N98">
        <v>1000</v>
      </c>
      <c r="O98">
        <v>15.988515421453799</v>
      </c>
      <c r="P98">
        <v>74.425589115637806</v>
      </c>
      <c r="Q98">
        <v>2.7861586332328901E-3</v>
      </c>
      <c r="R98">
        <v>2.5236705102160069</v>
      </c>
      <c r="S98">
        <v>0</v>
      </c>
    </row>
    <row r="99" spans="1:19" x14ac:dyDescent="0.4">
      <c r="A99">
        <v>98</v>
      </c>
      <c r="B99" t="s">
        <v>18</v>
      </c>
      <c r="C99" t="s">
        <v>19</v>
      </c>
      <c r="D99" t="s">
        <v>21</v>
      </c>
      <c r="E99">
        <v>30.5</v>
      </c>
      <c r="F99">
        <v>0</v>
      </c>
      <c r="G99">
        <v>72.3</v>
      </c>
      <c r="H99">
        <v>1.3819999999999999</v>
      </c>
      <c r="I99">
        <v>70</v>
      </c>
      <c r="J99">
        <v>82</v>
      </c>
      <c r="K99">
        <v>26.343730847008601</v>
      </c>
      <c r="L99">
        <f>180-(J99+K99)</f>
        <v>71.656269152991399</v>
      </c>
      <c r="M99">
        <v>65.110422587839906</v>
      </c>
      <c r="N99">
        <v>1000</v>
      </c>
      <c r="O99">
        <v>2.32163117695104</v>
      </c>
      <c r="P99">
        <v>7.2325323113511502</v>
      </c>
      <c r="Q99">
        <v>0.46066237490904599</v>
      </c>
      <c r="R99">
        <f>1000/(N99*H99*(ABS(1+(-0.4)*(M99-E99))))</f>
        <v>5.6335991800462816E-2</v>
      </c>
      <c r="S99">
        <v>1</v>
      </c>
    </row>
    <row r="100" spans="1:19" x14ac:dyDescent="0.4">
      <c r="A100">
        <v>99</v>
      </c>
      <c r="B100" t="s">
        <v>18</v>
      </c>
      <c r="C100" t="s">
        <v>19</v>
      </c>
      <c r="D100" t="s">
        <v>21</v>
      </c>
      <c r="E100">
        <v>30.3</v>
      </c>
      <c r="F100">
        <v>0</v>
      </c>
      <c r="G100">
        <v>68.599999999999994</v>
      </c>
      <c r="H100">
        <v>1.3520000000000001</v>
      </c>
      <c r="I100">
        <v>64</v>
      </c>
      <c r="J100">
        <v>82</v>
      </c>
      <c r="K100">
        <v>23.914361980465799</v>
      </c>
      <c r="L100">
        <f>180-(J100+K100)</f>
        <v>74.085638019534201</v>
      </c>
      <c r="M100">
        <v>64.203174608159998</v>
      </c>
      <c r="N100">
        <v>1000</v>
      </c>
      <c r="O100">
        <v>1.37730681613962</v>
      </c>
      <c r="P100">
        <v>23.326435882255101</v>
      </c>
      <c r="Q100">
        <v>0.15044085669149401</v>
      </c>
      <c r="R100">
        <f>1000/(N100*H100*(ABS(1+(-0.4)*(M100-E100))))</f>
        <v>5.8882977568612375E-2</v>
      </c>
      <c r="S100">
        <v>1</v>
      </c>
    </row>
    <row r="101" spans="1:19" x14ac:dyDescent="0.4">
      <c r="A101">
        <v>100</v>
      </c>
      <c r="B101" t="s">
        <v>18</v>
      </c>
      <c r="C101" t="s">
        <v>19</v>
      </c>
      <c r="D101" t="s">
        <v>21</v>
      </c>
      <c r="E101">
        <v>30</v>
      </c>
      <c r="F101">
        <v>0</v>
      </c>
      <c r="G101">
        <v>11.5</v>
      </c>
      <c r="H101">
        <v>0.72699999999999998</v>
      </c>
      <c r="I101">
        <v>86</v>
      </c>
      <c r="J101">
        <v>81</v>
      </c>
      <c r="K101">
        <v>23.520036732669499</v>
      </c>
      <c r="L101">
        <f>180-(J101+K101)</f>
        <v>75.479963267330504</v>
      </c>
      <c r="M101">
        <v>48.305702677200003</v>
      </c>
      <c r="N101">
        <v>1000</v>
      </c>
      <c r="O101">
        <v>11.6017272943732</v>
      </c>
      <c r="P101">
        <v>81.251769942226701</v>
      </c>
      <c r="Q101">
        <v>0.15693410205128699</v>
      </c>
      <c r="R101">
        <f>1000/(N101*H101*(ABS(1+(-0.4)*(M101-E101))))</f>
        <v>0.21756638197682238</v>
      </c>
      <c r="S101">
        <v>1</v>
      </c>
    </row>
    <row r="102" spans="1:19" x14ac:dyDescent="0.4">
      <c r="A102">
        <v>101</v>
      </c>
      <c r="B102" t="s">
        <v>18</v>
      </c>
      <c r="C102" t="s">
        <v>19</v>
      </c>
      <c r="D102" t="s">
        <v>21</v>
      </c>
      <c r="E102">
        <v>30.2</v>
      </c>
      <c r="F102">
        <v>0</v>
      </c>
      <c r="G102">
        <v>60.4</v>
      </c>
      <c r="H102">
        <v>1.22</v>
      </c>
      <c r="I102">
        <v>56</v>
      </c>
      <c r="J102">
        <v>81</v>
      </c>
      <c r="K102">
        <v>23.370297101948299</v>
      </c>
      <c r="L102">
        <f>180-(J102+K102)</f>
        <v>75.629702898051704</v>
      </c>
      <c r="M102">
        <v>61.154930894720003</v>
      </c>
      <c r="N102">
        <v>1000</v>
      </c>
      <c r="O102">
        <v>0.12616783064781101</v>
      </c>
      <c r="P102">
        <v>46.330977444316197</v>
      </c>
      <c r="Q102">
        <v>0.36373733672997799</v>
      </c>
      <c r="R102">
        <f>1000/(N102*H102*(ABS(1+(-0.4)*(M102-E102))))</f>
        <v>7.2014946564115209E-2</v>
      </c>
      <c r="S102">
        <v>1</v>
      </c>
    </row>
    <row r="103" spans="1:19" x14ac:dyDescent="0.4">
      <c r="A103">
        <v>102</v>
      </c>
      <c r="B103" t="s">
        <v>18</v>
      </c>
      <c r="C103" t="s">
        <v>19</v>
      </c>
      <c r="D103" t="s">
        <v>22</v>
      </c>
      <c r="E103">
        <v>27.5</v>
      </c>
      <c r="F103">
        <v>52.5</v>
      </c>
      <c r="G103">
        <v>11.5</v>
      </c>
      <c r="H103">
        <v>0.67500000000000004</v>
      </c>
      <c r="I103">
        <v>86</v>
      </c>
      <c r="J103">
        <v>81</v>
      </c>
      <c r="K103">
        <v>26.7740661956529</v>
      </c>
      <c r="L103">
        <f>180-(J103+K103)</f>
        <v>72.225933804347108</v>
      </c>
      <c r="M103">
        <v>44.1037592825</v>
      </c>
      <c r="N103">
        <v>1000</v>
      </c>
      <c r="O103">
        <v>3.4583155426328598</v>
      </c>
      <c r="P103">
        <v>24.2959090103931</v>
      </c>
      <c r="Q103">
        <v>5.4803937223607602E-2</v>
      </c>
      <c r="R103">
        <f>1000/(N103*H103*(ABS(1+(-0.4)*(M103-E103))))</f>
        <v>0.26260400716703053</v>
      </c>
      <c r="S103">
        <v>1</v>
      </c>
    </row>
    <row r="104" spans="1:19" x14ac:dyDescent="0.4">
      <c r="A104">
        <v>103</v>
      </c>
      <c r="B104" t="s">
        <v>18</v>
      </c>
      <c r="C104" t="s">
        <v>19</v>
      </c>
      <c r="D104" t="s">
        <v>22</v>
      </c>
      <c r="E104">
        <v>26.6</v>
      </c>
      <c r="F104">
        <v>10.5</v>
      </c>
      <c r="G104">
        <v>29.9</v>
      </c>
      <c r="H104">
        <v>0.80300000000000005</v>
      </c>
      <c r="I104">
        <v>84</v>
      </c>
      <c r="J104">
        <v>80</v>
      </c>
      <c r="K104">
        <v>25.767949063799001</v>
      </c>
      <c r="L104">
        <f>180-(J104+K104)</f>
        <v>74.232050936201006</v>
      </c>
      <c r="M104">
        <v>45.884998983271998</v>
      </c>
      <c r="N104">
        <v>1000</v>
      </c>
      <c r="O104">
        <v>3.01044525572919E-2</v>
      </c>
      <c r="P104">
        <v>75.338682934208293</v>
      </c>
      <c r="Q104">
        <v>2.65381221563715E-2</v>
      </c>
      <c r="R104">
        <f>1000/(N104*H104*(ABS(1+(-0.4)*(M104-E104))))</f>
        <v>0.18548258681671673</v>
      </c>
      <c r="S104">
        <v>1</v>
      </c>
    </row>
    <row r="105" spans="1:19" x14ac:dyDescent="0.4">
      <c r="A105">
        <v>104</v>
      </c>
      <c r="B105" t="s">
        <v>18</v>
      </c>
      <c r="C105" t="s">
        <v>19</v>
      </c>
      <c r="D105" t="s">
        <v>22</v>
      </c>
      <c r="E105">
        <v>28.3</v>
      </c>
      <c r="F105">
        <v>1</v>
      </c>
      <c r="G105">
        <v>53.9</v>
      </c>
      <c r="H105">
        <v>1.099</v>
      </c>
      <c r="I105">
        <v>44</v>
      </c>
      <c r="J105">
        <v>80</v>
      </c>
      <c r="K105">
        <v>24.668809877671801</v>
      </c>
      <c r="L105">
        <f>180-(J105+K105)</f>
        <v>75.331190122328195</v>
      </c>
      <c r="M105">
        <v>55.097382633111998</v>
      </c>
      <c r="N105">
        <v>1000</v>
      </c>
      <c r="O105">
        <v>4.3684822237132996</v>
      </c>
      <c r="P105">
        <v>13.6962348486756</v>
      </c>
      <c r="Q105">
        <v>0.30981649472695999</v>
      </c>
      <c r="R105">
        <f>1000/(N105*H105*(ABS(1+(-0.4)*(M105-E105))))</f>
        <v>9.3623058202400578E-2</v>
      </c>
      <c r="S105">
        <v>1</v>
      </c>
    </row>
    <row r="106" spans="1:19" x14ac:dyDescent="0.4">
      <c r="A106">
        <v>105</v>
      </c>
      <c r="B106" t="s">
        <v>18</v>
      </c>
      <c r="C106" t="s">
        <v>19</v>
      </c>
      <c r="D106" t="s">
        <v>20</v>
      </c>
      <c r="E106">
        <v>29.6</v>
      </c>
      <c r="F106">
        <v>0</v>
      </c>
      <c r="G106">
        <v>89.5</v>
      </c>
      <c r="H106">
        <v>1.4450000000000001</v>
      </c>
      <c r="I106">
        <v>40</v>
      </c>
      <c r="J106">
        <v>79</v>
      </c>
      <c r="K106">
        <v>26.715175535881801</v>
      </c>
      <c r="L106">
        <f>180-(J106+K106)</f>
        <v>74.284824464118202</v>
      </c>
      <c r="M106">
        <v>64.626797225600001</v>
      </c>
      <c r="N106">
        <v>1000</v>
      </c>
      <c r="O106">
        <v>0.95662798463412901</v>
      </c>
      <c r="P106">
        <v>62.491239816092502</v>
      </c>
      <c r="Q106">
        <v>0.26710732833898998</v>
      </c>
      <c r="R106">
        <f>1000/(N106*H106*(ABS(1+(-0.4)*(M106-E106))))</f>
        <v>5.3190106429129365E-2</v>
      </c>
      <c r="S106">
        <v>1</v>
      </c>
    </row>
    <row r="107" spans="1:19" x14ac:dyDescent="0.4">
      <c r="A107">
        <v>106</v>
      </c>
      <c r="B107" t="s">
        <v>18</v>
      </c>
      <c r="C107" t="s">
        <v>19</v>
      </c>
      <c r="D107" t="s">
        <v>20</v>
      </c>
      <c r="E107">
        <v>29.7</v>
      </c>
      <c r="F107">
        <v>0</v>
      </c>
      <c r="G107">
        <v>70.3</v>
      </c>
      <c r="H107">
        <v>1.292</v>
      </c>
      <c r="I107">
        <v>42</v>
      </c>
      <c r="J107">
        <v>79</v>
      </c>
      <c r="K107">
        <v>24.069912290349901</v>
      </c>
      <c r="L107">
        <f>180-(J107+K107)</f>
        <v>76.930087709650095</v>
      </c>
      <c r="M107">
        <v>61.787858018640001</v>
      </c>
      <c r="N107">
        <v>1000</v>
      </c>
      <c r="O107">
        <v>1.9529820148841099</v>
      </c>
      <c r="P107">
        <v>30.358579774905799</v>
      </c>
      <c r="Q107">
        <v>0.466492635389955</v>
      </c>
      <c r="R107">
        <f>1000/(N107*H107*(ABS(1+(-0.4)*(M107-E107))))</f>
        <v>6.5397925017242578E-2</v>
      </c>
      <c r="S107">
        <v>1</v>
      </c>
    </row>
    <row r="108" spans="1:19" x14ac:dyDescent="0.4">
      <c r="A108">
        <v>107</v>
      </c>
      <c r="B108" t="s">
        <v>18</v>
      </c>
      <c r="C108" t="s">
        <v>19</v>
      </c>
      <c r="D108" t="s">
        <v>23</v>
      </c>
      <c r="E108">
        <v>26.6</v>
      </c>
      <c r="F108">
        <v>39</v>
      </c>
      <c r="G108">
        <v>0</v>
      </c>
      <c r="H108">
        <v>0.36199999999999999</v>
      </c>
      <c r="I108">
        <v>96</v>
      </c>
      <c r="J108">
        <v>79</v>
      </c>
      <c r="K108">
        <v>24.7421087883471</v>
      </c>
      <c r="L108">
        <f>180-(J108+K108)</f>
        <v>76.257891211652904</v>
      </c>
      <c r="M108">
        <v>35.523557353039998</v>
      </c>
      <c r="N108">
        <v>1000</v>
      </c>
      <c r="O108">
        <v>6.3341207957372401</v>
      </c>
      <c r="P108">
        <v>62.488756978281899</v>
      </c>
      <c r="Q108">
        <v>0.22100766757519399</v>
      </c>
      <c r="R108">
        <f>1000/(N108*H108*(ABS(1+(-0.4)*(M108-E108))))</f>
        <v>1.0751172548958319</v>
      </c>
      <c r="S108">
        <v>1</v>
      </c>
    </row>
    <row r="109" spans="1:19" x14ac:dyDescent="0.4">
      <c r="A109">
        <v>108</v>
      </c>
      <c r="B109" t="s">
        <v>18</v>
      </c>
      <c r="C109" t="s">
        <v>19</v>
      </c>
      <c r="D109" t="s">
        <v>22</v>
      </c>
      <c r="E109">
        <v>26.2</v>
      </c>
      <c r="F109">
        <v>81.5</v>
      </c>
      <c r="G109">
        <v>34.9</v>
      </c>
      <c r="H109">
        <v>0.77100000000000002</v>
      </c>
      <c r="I109">
        <v>76</v>
      </c>
      <c r="J109">
        <v>79</v>
      </c>
      <c r="K109">
        <v>23.912395631276802</v>
      </c>
      <c r="L109">
        <f>180-(J109+K109)</f>
        <v>77.087604368723191</v>
      </c>
      <c r="M109">
        <v>44.67162484648</v>
      </c>
      <c r="N109">
        <v>1000</v>
      </c>
      <c r="O109">
        <v>4.1086654897055697</v>
      </c>
      <c r="P109">
        <v>99.827953017176796</v>
      </c>
      <c r="Q109">
        <v>5.4806333213782601E-2</v>
      </c>
      <c r="R109">
        <f>1000/(N109*H109*(ABS(1+(-0.4)*(M109-E109))))</f>
        <v>0.2030189278934019</v>
      </c>
      <c r="S109">
        <v>1</v>
      </c>
    </row>
    <row r="110" spans="1:19" x14ac:dyDescent="0.4">
      <c r="A110">
        <v>109</v>
      </c>
      <c r="B110" t="s">
        <v>18</v>
      </c>
      <c r="C110" t="s">
        <v>19</v>
      </c>
      <c r="D110" t="s">
        <v>22</v>
      </c>
      <c r="E110">
        <v>26.4</v>
      </c>
      <c r="F110">
        <v>8</v>
      </c>
      <c r="G110">
        <v>34.200000000000003</v>
      </c>
      <c r="H110">
        <v>0.94099999999999995</v>
      </c>
      <c r="I110">
        <v>80</v>
      </c>
      <c r="J110">
        <v>78</v>
      </c>
      <c r="K110">
        <v>23.2914139955694</v>
      </c>
      <c r="L110">
        <f>180-(J110+K110)</f>
        <v>78.7085860044306</v>
      </c>
      <c r="M110">
        <v>49.021616813759898</v>
      </c>
      <c r="N110">
        <v>1000</v>
      </c>
      <c r="O110">
        <v>13.117726475191301</v>
      </c>
      <c r="P110">
        <v>74.555325833145204</v>
      </c>
      <c r="Q110">
        <v>0.13480610300784501</v>
      </c>
      <c r="R110">
        <f>1000/(N110*H110*(ABS(1+(-0.4)*(M110-E110))))</f>
        <v>0.13203452609531455</v>
      </c>
      <c r="S110">
        <v>1</v>
      </c>
    </row>
    <row r="111" spans="1:19" x14ac:dyDescent="0.4">
      <c r="A111">
        <v>110</v>
      </c>
      <c r="B111" t="s">
        <v>18</v>
      </c>
      <c r="C111" t="s">
        <v>19</v>
      </c>
      <c r="D111" t="s">
        <v>22</v>
      </c>
      <c r="E111">
        <v>27.5</v>
      </c>
      <c r="F111">
        <v>1.5</v>
      </c>
      <c r="G111">
        <v>44.3</v>
      </c>
      <c r="H111">
        <v>0.95099999999999996</v>
      </c>
      <c r="I111">
        <v>80</v>
      </c>
      <c r="J111">
        <v>78</v>
      </c>
      <c r="K111">
        <v>25.292357917738201</v>
      </c>
      <c r="L111">
        <f>180-(J111+K111)</f>
        <v>76.707642082261799</v>
      </c>
      <c r="M111">
        <v>50.484413063300003</v>
      </c>
      <c r="N111">
        <v>1000</v>
      </c>
      <c r="O111">
        <v>42.531494539232597</v>
      </c>
      <c r="P111">
        <v>92.132474981809295</v>
      </c>
      <c r="Q111">
        <v>0.45308668907668298</v>
      </c>
      <c r="R111">
        <f>1000/(N111*H111*(ABS(1+(-0.4)*(M111-E111))))</f>
        <v>0.12833229680310226</v>
      </c>
      <c r="S111">
        <v>1</v>
      </c>
    </row>
    <row r="112" spans="1:19" x14ac:dyDescent="0.4">
      <c r="A112">
        <v>111</v>
      </c>
      <c r="B112" t="s">
        <v>18</v>
      </c>
      <c r="C112" t="s">
        <v>19</v>
      </c>
      <c r="D112" t="s">
        <v>22</v>
      </c>
      <c r="E112">
        <v>26.6</v>
      </c>
      <c r="F112">
        <v>46.5</v>
      </c>
      <c r="G112">
        <v>41.3</v>
      </c>
      <c r="H112">
        <v>0.82299999999999995</v>
      </c>
      <c r="I112">
        <v>80</v>
      </c>
      <c r="J112">
        <v>78</v>
      </c>
      <c r="K112">
        <v>24.1628268535319</v>
      </c>
      <c r="L112">
        <f>180-(J112+K112)</f>
        <v>77.837173146468103</v>
      </c>
      <c r="M112">
        <v>46.626428915456003</v>
      </c>
      <c r="N112">
        <v>1000</v>
      </c>
      <c r="O112">
        <v>6.12231522258796</v>
      </c>
      <c r="P112">
        <v>99.192523741101198</v>
      </c>
      <c r="Q112">
        <v>0.470397705781257</v>
      </c>
      <c r="R112">
        <f>1000/(N112*H112*(ABS(1+(-0.4)*(M112-E112))))</f>
        <v>0.17331922471725661</v>
      </c>
      <c r="S112">
        <v>1</v>
      </c>
    </row>
    <row r="113" spans="1:19" x14ac:dyDescent="0.4">
      <c r="A113">
        <v>112</v>
      </c>
      <c r="B113" t="s">
        <v>18</v>
      </c>
      <c r="C113" t="s">
        <v>19</v>
      </c>
      <c r="D113" t="s">
        <v>21</v>
      </c>
      <c r="E113">
        <v>27.5</v>
      </c>
      <c r="F113">
        <v>0.5</v>
      </c>
      <c r="G113">
        <v>54.7</v>
      </c>
      <c r="H113">
        <v>1.1279999999999999</v>
      </c>
      <c r="I113">
        <v>60</v>
      </c>
      <c r="J113">
        <v>77</v>
      </c>
      <c r="K113">
        <v>23.745368873223001</v>
      </c>
      <c r="L113">
        <f>180-(J113+K113)</f>
        <v>79.254631126776999</v>
      </c>
      <c r="M113">
        <v>55.004497872800002</v>
      </c>
      <c r="N113">
        <v>1000</v>
      </c>
      <c r="O113">
        <v>11.562048301670099</v>
      </c>
      <c r="P113">
        <v>58.417800012396597</v>
      </c>
      <c r="Q113">
        <v>0.35243742860277499</v>
      </c>
      <c r="R113">
        <f>1000/(N113*H113*(ABS(1+(-0.4)*(M113-E113))))</f>
        <v>8.8636535235066732E-2</v>
      </c>
      <c r="S113">
        <v>1</v>
      </c>
    </row>
    <row r="114" spans="1:19" x14ac:dyDescent="0.4">
      <c r="A114">
        <v>113</v>
      </c>
      <c r="B114" t="s">
        <v>18</v>
      </c>
      <c r="C114" t="s">
        <v>19</v>
      </c>
      <c r="D114" t="s">
        <v>22</v>
      </c>
      <c r="E114">
        <v>27.6</v>
      </c>
      <c r="F114">
        <v>23.5</v>
      </c>
      <c r="G114">
        <v>68.099999999999994</v>
      </c>
      <c r="H114">
        <v>1.1479999999999999</v>
      </c>
      <c r="I114">
        <v>52</v>
      </c>
      <c r="J114">
        <v>77</v>
      </c>
      <c r="K114">
        <v>23.170299324255701</v>
      </c>
      <c r="L114">
        <f>180-(J114+K114)</f>
        <v>79.829700675744306</v>
      </c>
      <c r="M114">
        <v>55.885944888768002</v>
      </c>
      <c r="N114">
        <v>1000</v>
      </c>
      <c r="O114">
        <v>1.69056168041342</v>
      </c>
      <c r="P114">
        <v>38.056627895579098</v>
      </c>
      <c r="Q114">
        <v>0.14311010417528</v>
      </c>
      <c r="R114">
        <f>1000/(N114*H114*(ABS(1+(-0.4)*(M114-E114))))</f>
        <v>8.4452997857008202E-2</v>
      </c>
      <c r="S114">
        <v>1</v>
      </c>
    </row>
    <row r="115" spans="1:19" x14ac:dyDescent="0.4">
      <c r="A115">
        <v>114</v>
      </c>
      <c r="B115" t="s">
        <v>18</v>
      </c>
      <c r="C115" t="s">
        <v>19</v>
      </c>
      <c r="D115" t="s">
        <v>22</v>
      </c>
      <c r="E115">
        <v>27.3</v>
      </c>
      <c r="F115">
        <v>4</v>
      </c>
      <c r="G115">
        <v>52.5</v>
      </c>
      <c r="H115">
        <v>1.014</v>
      </c>
      <c r="I115">
        <v>74</v>
      </c>
      <c r="J115">
        <v>77</v>
      </c>
      <c r="K115">
        <v>25.661792887651899</v>
      </c>
      <c r="L115">
        <f>180-(J115+K115)</f>
        <v>77.338207112348101</v>
      </c>
      <c r="M115">
        <v>52.267567482624003</v>
      </c>
      <c r="N115">
        <v>1000</v>
      </c>
      <c r="O115">
        <v>11.584293001849799</v>
      </c>
      <c r="P115">
        <v>89.869931942853697</v>
      </c>
      <c r="Q115">
        <v>5.6267734153870701E-2</v>
      </c>
      <c r="R115">
        <f>1000/(N115*H115*(ABS(1+(-0.4)*(M115-E115))))</f>
        <v>0.10973520994743924</v>
      </c>
      <c r="S115">
        <v>1</v>
      </c>
    </row>
    <row r="116" spans="1:19" x14ac:dyDescent="0.4">
      <c r="A116">
        <v>115</v>
      </c>
      <c r="B116" t="s">
        <v>18</v>
      </c>
      <c r="C116" t="s">
        <v>19</v>
      </c>
      <c r="D116" t="s">
        <v>21</v>
      </c>
      <c r="E116">
        <v>28.8</v>
      </c>
      <c r="F116">
        <v>0</v>
      </c>
      <c r="G116">
        <v>82.6</v>
      </c>
      <c r="H116">
        <v>1.2490000000000001</v>
      </c>
      <c r="I116">
        <v>40</v>
      </c>
      <c r="J116">
        <v>76</v>
      </c>
      <c r="K116">
        <v>25.078515514888199</v>
      </c>
      <c r="L116">
        <f>180-(J116+K116)</f>
        <v>78.921484485111804</v>
      </c>
      <c r="M116">
        <v>58.958253600383998</v>
      </c>
      <c r="N116">
        <v>1000</v>
      </c>
      <c r="O116">
        <v>5.96630353276778</v>
      </c>
      <c r="P116">
        <v>54.759589849721799</v>
      </c>
      <c r="Q116">
        <v>0.45157272567308698</v>
      </c>
      <c r="R116">
        <f>1000/(N116*H116*(ABS(1+(-0.4)*(M116-E116))))</f>
        <v>7.2369040719079611E-2</v>
      </c>
      <c r="S116">
        <v>1</v>
      </c>
    </row>
    <row r="117" spans="1:19" x14ac:dyDescent="0.4">
      <c r="A117">
        <v>116</v>
      </c>
      <c r="B117" t="s">
        <v>18</v>
      </c>
      <c r="C117" t="s">
        <v>19</v>
      </c>
      <c r="D117" t="s">
        <v>21</v>
      </c>
      <c r="E117">
        <v>29.1</v>
      </c>
      <c r="F117">
        <v>0</v>
      </c>
      <c r="G117">
        <v>89.1</v>
      </c>
      <c r="H117">
        <v>1.337</v>
      </c>
      <c r="I117">
        <v>70</v>
      </c>
      <c r="J117">
        <v>76</v>
      </c>
      <c r="K117">
        <v>23.5169683730246</v>
      </c>
      <c r="L117">
        <f>180-(J117+K117)</f>
        <v>80.483031626975404</v>
      </c>
      <c r="M117">
        <v>61.689111381036</v>
      </c>
      <c r="N117">
        <v>1000</v>
      </c>
      <c r="O117">
        <v>0.474680749308584</v>
      </c>
      <c r="P117">
        <v>44.260109591302403</v>
      </c>
      <c r="Q117">
        <v>0.45465473427312297</v>
      </c>
      <c r="R117">
        <f>1000/(N117*H117*(ABS(1+(-0.4)*(M117-E117))))</f>
        <v>6.2144005089455653E-2</v>
      </c>
      <c r="S117">
        <v>1</v>
      </c>
    </row>
    <row r="118" spans="1:19" x14ac:dyDescent="0.4">
      <c r="A118">
        <v>117</v>
      </c>
      <c r="B118" t="s">
        <v>18</v>
      </c>
      <c r="C118" t="s">
        <v>19</v>
      </c>
      <c r="D118" t="s">
        <v>22</v>
      </c>
      <c r="E118">
        <v>27.7</v>
      </c>
      <c r="F118">
        <v>13</v>
      </c>
      <c r="G118">
        <v>65.5</v>
      </c>
      <c r="H118">
        <v>0.94899999999999995</v>
      </c>
      <c r="I118">
        <v>60</v>
      </c>
      <c r="J118">
        <v>75</v>
      </c>
      <c r="K118">
        <v>24.256880256067099</v>
      </c>
      <c r="L118">
        <f>180-(J118+K118)</f>
        <v>80.743119743932908</v>
      </c>
      <c r="M118">
        <v>50.9173108393719</v>
      </c>
      <c r="N118">
        <v>1000</v>
      </c>
      <c r="O118">
        <v>2.4703853091762</v>
      </c>
      <c r="P118">
        <v>5.26295685018016</v>
      </c>
      <c r="Q118">
        <v>0.24096444662052799</v>
      </c>
      <c r="R118">
        <f>1000/(N118*H118*(ABS(1+(-0.4)*(M118-E118))))</f>
        <v>0.12715704127072458</v>
      </c>
      <c r="S118">
        <v>1</v>
      </c>
    </row>
    <row r="119" spans="1:19" x14ac:dyDescent="0.4">
      <c r="A119">
        <v>118</v>
      </c>
      <c r="B119" t="s">
        <v>18</v>
      </c>
      <c r="C119" t="s">
        <v>19</v>
      </c>
      <c r="D119" t="s">
        <v>22</v>
      </c>
      <c r="E119">
        <v>29.6</v>
      </c>
      <c r="F119">
        <v>1</v>
      </c>
      <c r="G119">
        <v>70.599999999999994</v>
      </c>
      <c r="H119">
        <v>1.238</v>
      </c>
      <c r="I119">
        <v>70</v>
      </c>
      <c r="J119">
        <v>74</v>
      </c>
      <c r="K119">
        <v>26.266534441398399</v>
      </c>
      <c r="L119">
        <f>180-(J119+K119)</f>
        <v>79.733465558601608</v>
      </c>
      <c r="M119">
        <v>58.233153714559997</v>
      </c>
      <c r="N119">
        <v>1000</v>
      </c>
      <c r="O119">
        <v>0.99690415164224699</v>
      </c>
      <c r="P119">
        <v>53.421465667798003</v>
      </c>
      <c r="Q119">
        <v>0.45688199317850298</v>
      </c>
      <c r="R119">
        <f>1000/(N119*H119*(ABS(1+(-0.4)*(M119-E119))))</f>
        <v>7.727295865934819E-2</v>
      </c>
      <c r="S119">
        <v>1</v>
      </c>
    </row>
    <row r="120" spans="1:19" x14ac:dyDescent="0.4">
      <c r="A120">
        <v>119</v>
      </c>
      <c r="B120" t="s">
        <v>18</v>
      </c>
      <c r="C120" t="s">
        <v>19</v>
      </c>
      <c r="D120" t="s">
        <v>22</v>
      </c>
      <c r="E120">
        <v>28.3</v>
      </c>
      <c r="F120">
        <v>3.5</v>
      </c>
      <c r="G120">
        <v>49.3</v>
      </c>
      <c r="H120">
        <v>1.109</v>
      </c>
      <c r="I120">
        <v>66</v>
      </c>
      <c r="J120">
        <v>74</v>
      </c>
      <c r="K120">
        <v>24.3331331112166</v>
      </c>
      <c r="L120">
        <f>180-(J120+K120)</f>
        <v>81.666866888783403</v>
      </c>
      <c r="M120">
        <v>54.134532734272</v>
      </c>
      <c r="N120">
        <v>1000</v>
      </c>
      <c r="O120">
        <v>3.9457963921147399</v>
      </c>
      <c r="P120">
        <v>79.871262380287007</v>
      </c>
      <c r="Q120">
        <v>9.0195287812637304E-2</v>
      </c>
      <c r="R120">
        <f>1000/(N120*H120*(ABS(1+(-0.4)*(M120-E120))))</f>
        <v>9.6607168595718537E-2</v>
      </c>
      <c r="S120">
        <v>1</v>
      </c>
    </row>
    <row r="121" spans="1:19" x14ac:dyDescent="0.4">
      <c r="A121">
        <v>120</v>
      </c>
      <c r="B121" t="s">
        <v>18</v>
      </c>
      <c r="C121" t="s">
        <v>19</v>
      </c>
      <c r="D121" t="s">
        <v>22</v>
      </c>
      <c r="E121">
        <v>28.2</v>
      </c>
      <c r="F121">
        <v>4</v>
      </c>
      <c r="G121">
        <v>52.6</v>
      </c>
      <c r="H121">
        <v>1.1830000000000001</v>
      </c>
      <c r="I121">
        <v>78</v>
      </c>
      <c r="J121">
        <v>73</v>
      </c>
      <c r="K121">
        <v>23.8711111797972</v>
      </c>
      <c r="L121">
        <f>180-(J121+K121)</f>
        <v>83.128888820202803</v>
      </c>
      <c r="M121">
        <v>56.483926590191999</v>
      </c>
      <c r="N121">
        <v>1000</v>
      </c>
      <c r="O121">
        <v>1.1657936982532899</v>
      </c>
      <c r="P121">
        <v>72.890647513098003</v>
      </c>
      <c r="Q121">
        <v>0.220206125530684</v>
      </c>
      <c r="R121">
        <f>1000/(N121*H121*(ABS(1+(-0.4)*(M121-E121))))</f>
        <v>8.1960803628895157E-2</v>
      </c>
      <c r="S121">
        <v>1</v>
      </c>
    </row>
    <row r="122" spans="1:19" x14ac:dyDescent="0.4">
      <c r="A122">
        <v>121</v>
      </c>
      <c r="B122" t="s">
        <v>18</v>
      </c>
      <c r="C122" t="s">
        <v>19</v>
      </c>
      <c r="D122" t="s">
        <v>22</v>
      </c>
      <c r="E122">
        <v>27.4</v>
      </c>
      <c r="F122">
        <v>11.5</v>
      </c>
      <c r="G122">
        <v>31.2</v>
      </c>
      <c r="H122">
        <v>0.67800000000000005</v>
      </c>
      <c r="I122">
        <v>84</v>
      </c>
      <c r="J122">
        <v>73</v>
      </c>
      <c r="K122">
        <v>23.397750665710198</v>
      </c>
      <c r="L122">
        <f>180-(J122+K122)</f>
        <v>83.602249334289809</v>
      </c>
      <c r="M122">
        <v>43.613591411919998</v>
      </c>
      <c r="N122">
        <v>1000</v>
      </c>
      <c r="O122">
        <v>9.4482740096175597</v>
      </c>
      <c r="P122">
        <v>79.499818102984307</v>
      </c>
      <c r="Q122">
        <v>0.22022239347577799</v>
      </c>
      <c r="R122">
        <f>1000/(N122*H122*(ABS(1+(-0.4)*(M122-E122))))</f>
        <v>0.26888037739065457</v>
      </c>
      <c r="S122">
        <v>1</v>
      </c>
    </row>
    <row r="123" spans="1:19" x14ac:dyDescent="0.4">
      <c r="A123">
        <v>122</v>
      </c>
      <c r="B123" t="s">
        <v>18</v>
      </c>
      <c r="C123" t="s">
        <v>19</v>
      </c>
      <c r="D123" t="s">
        <v>23</v>
      </c>
      <c r="E123">
        <v>26.7</v>
      </c>
      <c r="F123">
        <v>29</v>
      </c>
      <c r="G123">
        <v>0</v>
      </c>
      <c r="H123">
        <v>0.36099999999999999</v>
      </c>
      <c r="I123">
        <v>100</v>
      </c>
      <c r="J123">
        <v>73</v>
      </c>
      <c r="K123">
        <v>23.7600853751686</v>
      </c>
      <c r="L123">
        <f>180-(J123+K123)</f>
        <v>83.2399146248314</v>
      </c>
      <c r="M123">
        <v>34.466766188580003</v>
      </c>
      <c r="N123">
        <v>1000</v>
      </c>
      <c r="O123">
        <v>4.30280539359706</v>
      </c>
      <c r="P123">
        <v>85.554297989715494</v>
      </c>
      <c r="Q123">
        <v>0.18035314679526801</v>
      </c>
      <c r="R123">
        <f>1000/(N123*H123*(ABS(1+(-0.4)*(M123-E123))))</f>
        <v>1.3148880182394849</v>
      </c>
      <c r="S123">
        <v>1</v>
      </c>
    </row>
    <row r="124" spans="1:19" x14ac:dyDescent="0.4">
      <c r="A124">
        <v>123</v>
      </c>
      <c r="B124" t="s">
        <v>18</v>
      </c>
      <c r="C124" t="s">
        <v>19</v>
      </c>
      <c r="D124" t="s">
        <v>23</v>
      </c>
      <c r="E124">
        <v>27.6</v>
      </c>
      <c r="F124">
        <v>25.5</v>
      </c>
      <c r="G124">
        <v>0</v>
      </c>
      <c r="H124">
        <v>0.33700000000000002</v>
      </c>
      <c r="I124">
        <v>100</v>
      </c>
      <c r="J124">
        <v>72</v>
      </c>
      <c r="K124">
        <v>24.411934614318699</v>
      </c>
      <c r="L124">
        <f>180-(J124+K124)</f>
        <v>83.588065385681304</v>
      </c>
      <c r="M124">
        <v>34.707382507296003</v>
      </c>
      <c r="N124">
        <v>1000</v>
      </c>
      <c r="O124">
        <v>9.6718557249568402</v>
      </c>
      <c r="P124">
        <v>44.481687163885098</v>
      </c>
      <c r="Q124">
        <v>0.16760804625260001</v>
      </c>
      <c r="R124">
        <f>1000/(N124*H124*(ABS(1+(-0.4)*(M124-E124))))</f>
        <v>1.6101110802859073</v>
      </c>
      <c r="S124">
        <v>1</v>
      </c>
    </row>
    <row r="125" spans="1:19" x14ac:dyDescent="0.4">
      <c r="A125">
        <v>124</v>
      </c>
      <c r="B125" t="s">
        <v>18</v>
      </c>
      <c r="C125" t="s">
        <v>19</v>
      </c>
      <c r="D125" t="s">
        <v>21</v>
      </c>
      <c r="E125">
        <v>27.8</v>
      </c>
      <c r="F125">
        <v>0.5</v>
      </c>
      <c r="G125">
        <v>15.3</v>
      </c>
      <c r="H125">
        <v>0.65900000000000003</v>
      </c>
      <c r="I125">
        <v>80</v>
      </c>
      <c r="J125">
        <v>72</v>
      </c>
      <c r="K125">
        <v>25.095358342179999</v>
      </c>
      <c r="L125">
        <f>180-(J125+K125)</f>
        <v>82.904641657820008</v>
      </c>
      <c r="M125">
        <v>43.807117206824003</v>
      </c>
      <c r="N125">
        <v>1000</v>
      </c>
      <c r="O125">
        <v>27.951648567414502</v>
      </c>
      <c r="P125">
        <v>70.134194218700202</v>
      </c>
      <c r="Q125">
        <v>0.49004309158676601</v>
      </c>
      <c r="R125">
        <f>1000/(N125*H125*(ABS(1+(-0.4)*(M125-E125))))</f>
        <v>0.28086131548598836</v>
      </c>
      <c r="S125">
        <v>1</v>
      </c>
    </row>
    <row r="126" spans="1:19" x14ac:dyDescent="0.4">
      <c r="A126">
        <v>125</v>
      </c>
      <c r="B126" t="s">
        <v>18</v>
      </c>
      <c r="C126" t="s">
        <v>19</v>
      </c>
      <c r="D126" t="s">
        <v>22</v>
      </c>
      <c r="E126">
        <v>26.1</v>
      </c>
      <c r="F126">
        <v>194</v>
      </c>
      <c r="G126">
        <v>29</v>
      </c>
      <c r="H126">
        <v>0.59699999999999998</v>
      </c>
      <c r="I126">
        <v>86</v>
      </c>
      <c r="J126">
        <v>72</v>
      </c>
      <c r="K126">
        <v>24.340162129456701</v>
      </c>
      <c r="L126">
        <f>180-(J126+K126)</f>
        <v>83.659837870543299</v>
      </c>
      <c r="M126">
        <v>40.002872135327998</v>
      </c>
      <c r="N126">
        <v>1000</v>
      </c>
      <c r="O126">
        <v>6.4676581423169903</v>
      </c>
      <c r="P126">
        <v>21.591619280959101</v>
      </c>
      <c r="Q126">
        <v>0.34224066507626999</v>
      </c>
      <c r="R126">
        <f>1000/(N126*H126*(ABS(1+(-0.4)*(M126-E126))))</f>
        <v>0.36724122137118037</v>
      </c>
      <c r="S126">
        <v>1</v>
      </c>
    </row>
    <row r="127" spans="1:19" x14ac:dyDescent="0.4">
      <c r="A127">
        <v>126</v>
      </c>
      <c r="B127" t="s">
        <v>18</v>
      </c>
      <c r="C127" t="s">
        <v>19</v>
      </c>
      <c r="D127" t="s">
        <v>24</v>
      </c>
      <c r="E127">
        <v>25.9</v>
      </c>
      <c r="F127">
        <v>0.5</v>
      </c>
      <c r="G127">
        <v>0</v>
      </c>
      <c r="H127">
        <v>0.498</v>
      </c>
      <c r="I127">
        <v>98</v>
      </c>
      <c r="J127">
        <v>71</v>
      </c>
      <c r="K127">
        <v>24.682251821047</v>
      </c>
      <c r="L127">
        <f>180-(J127+K127)</f>
        <v>84.317748178952996</v>
      </c>
      <c r="M127">
        <v>37.197429913527998</v>
      </c>
      <c r="N127">
        <v>1000</v>
      </c>
      <c r="O127">
        <v>42.610265666663501</v>
      </c>
      <c r="P127">
        <v>70.487485720555</v>
      </c>
      <c r="Q127">
        <v>0.12926622239660601</v>
      </c>
      <c r="R127">
        <f>1000/(N127*H127*(ABS(1+(-0.4)*(M127-E127))))</f>
        <v>0.57063032847418926</v>
      </c>
      <c r="S127">
        <v>1</v>
      </c>
    </row>
    <row r="128" spans="1:19" x14ac:dyDescent="0.4">
      <c r="A128">
        <v>127</v>
      </c>
      <c r="B128" t="s">
        <v>18</v>
      </c>
      <c r="C128" t="s">
        <v>19</v>
      </c>
      <c r="D128" t="s">
        <v>23</v>
      </c>
      <c r="E128">
        <v>25.4</v>
      </c>
      <c r="F128">
        <v>14</v>
      </c>
      <c r="G128">
        <v>4</v>
      </c>
      <c r="H128">
        <v>0.44600000000000001</v>
      </c>
      <c r="I128">
        <v>96</v>
      </c>
      <c r="J128">
        <v>71</v>
      </c>
      <c r="K128">
        <v>24.1041808334022</v>
      </c>
      <c r="L128">
        <f>180-(J128+K128)</f>
        <v>84.895819166597803</v>
      </c>
      <c r="M128">
        <v>35.615611728272</v>
      </c>
      <c r="N128">
        <v>1000</v>
      </c>
      <c r="O128">
        <v>4.8035787774571199</v>
      </c>
      <c r="P128">
        <v>83.178358296442994</v>
      </c>
      <c r="Q128">
        <v>0.35839770092983803</v>
      </c>
      <c r="R128">
        <f>1000/(N128*H128*(ABS(1+(-0.4)*(M128-E128))))</f>
        <v>0.72649860611566441</v>
      </c>
      <c r="S128">
        <v>1</v>
      </c>
    </row>
    <row r="129" spans="1:19" x14ac:dyDescent="0.4">
      <c r="A129">
        <v>128</v>
      </c>
      <c r="B129" t="s">
        <v>18</v>
      </c>
      <c r="C129" t="s">
        <v>19</v>
      </c>
      <c r="D129" t="s">
        <v>21</v>
      </c>
      <c r="E129">
        <v>25.5</v>
      </c>
      <c r="F129">
        <v>0</v>
      </c>
      <c r="G129">
        <v>51</v>
      </c>
      <c r="H129">
        <v>1.119</v>
      </c>
      <c r="I129">
        <v>74</v>
      </c>
      <c r="J129">
        <v>70</v>
      </c>
      <c r="K129">
        <v>25.376687749183301</v>
      </c>
      <c r="L129">
        <f>180-(J129+K129)</f>
        <v>84.623312250816696</v>
      </c>
      <c r="M129">
        <v>51.175102000259997</v>
      </c>
      <c r="N129">
        <v>1000</v>
      </c>
      <c r="O129">
        <v>15.484376108363</v>
      </c>
      <c r="P129">
        <v>18.1951577730417</v>
      </c>
      <c r="Q129">
        <v>0.13955003932194401</v>
      </c>
      <c r="R129">
        <f>1000/(N129*H129*(ABS(1+(-0.4)*(M129-E129))))</f>
        <v>9.6402493626673358E-2</v>
      </c>
      <c r="S129">
        <v>1</v>
      </c>
    </row>
    <row r="130" spans="1:19" x14ac:dyDescent="0.4">
      <c r="A130">
        <v>129</v>
      </c>
      <c r="B130" t="s">
        <v>18</v>
      </c>
      <c r="C130" t="s">
        <v>19</v>
      </c>
      <c r="D130" t="s">
        <v>20</v>
      </c>
      <c r="E130">
        <v>25.8</v>
      </c>
      <c r="F130">
        <v>0</v>
      </c>
      <c r="G130">
        <v>95.8</v>
      </c>
      <c r="H130">
        <v>1.397</v>
      </c>
      <c r="I130">
        <v>42</v>
      </c>
      <c r="J130">
        <v>70</v>
      </c>
      <c r="K130">
        <v>26.571881805384699</v>
      </c>
      <c r="L130">
        <f>180-(J130+K130)</f>
        <v>83.428118194615308</v>
      </c>
      <c r="M130">
        <v>57.728753862456003</v>
      </c>
      <c r="N130">
        <v>1000</v>
      </c>
      <c r="O130">
        <v>1.15543323422359</v>
      </c>
      <c r="P130">
        <v>49.251148423205699</v>
      </c>
      <c r="Q130">
        <v>0.111080738609726</v>
      </c>
      <c r="R130">
        <f>1000/(N130*H130*(ABS(1+(-0.4)*(M130-E130))))</f>
        <v>6.0809541647856014E-2</v>
      </c>
      <c r="S130">
        <v>1</v>
      </c>
    </row>
    <row r="131" spans="1:19" x14ac:dyDescent="0.4">
      <c r="A131">
        <v>130</v>
      </c>
      <c r="B131" t="s">
        <v>18</v>
      </c>
      <c r="C131" t="s">
        <v>19</v>
      </c>
      <c r="D131" t="s">
        <v>25</v>
      </c>
      <c r="E131">
        <v>26.2</v>
      </c>
      <c r="F131">
        <v>0</v>
      </c>
      <c r="G131">
        <v>82.9</v>
      </c>
      <c r="H131">
        <v>1.3340000000000001</v>
      </c>
      <c r="I131">
        <v>34</v>
      </c>
      <c r="J131">
        <v>70</v>
      </c>
      <c r="K131">
        <v>26.2811922047655</v>
      </c>
      <c r="L131">
        <f>180-(J131+K131)</f>
        <v>83.718807795234497</v>
      </c>
      <c r="M131">
        <v>57.8797501671039</v>
      </c>
      <c r="N131">
        <v>1000</v>
      </c>
      <c r="O131">
        <v>2.6373189771244299</v>
      </c>
      <c r="P131">
        <v>63.423877584391697</v>
      </c>
      <c r="Q131">
        <v>8.4968267309546305E-2</v>
      </c>
      <c r="R131">
        <f>1000/(N131*H131*(ABS(1+(-0.4)*(M131-E131))))</f>
        <v>6.4224777723713572E-2</v>
      </c>
      <c r="S131">
        <v>1</v>
      </c>
    </row>
    <row r="132" spans="1:19" x14ac:dyDescent="0.4">
      <c r="A132">
        <v>131</v>
      </c>
      <c r="B132" t="s">
        <v>31</v>
      </c>
      <c r="C132" t="s">
        <v>32</v>
      </c>
      <c r="D132" t="s">
        <v>25</v>
      </c>
      <c r="E132">
        <f>26.2*0.89</f>
        <v>23.318000000000001</v>
      </c>
      <c r="F132">
        <v>0</v>
      </c>
      <c r="G132">
        <f>82.9*0.89</f>
        <v>73.781000000000006</v>
      </c>
      <c r="H132">
        <f>1.334*0.89</f>
        <v>1.18726</v>
      </c>
      <c r="I132">
        <f>34*1.11</f>
        <v>37.74</v>
      </c>
      <c r="J132">
        <v>70</v>
      </c>
      <c r="K132">
        <v>26.2811922047655</v>
      </c>
      <c r="L132">
        <f>180-(J132+K132)</f>
        <v>83.718807795234497</v>
      </c>
      <c r="M132">
        <v>57.8797501671039</v>
      </c>
      <c r="N132">
        <v>1000</v>
      </c>
      <c r="O132">
        <v>2.6373189771244299</v>
      </c>
      <c r="P132">
        <v>63.423877584391697</v>
      </c>
      <c r="Q132">
        <v>8.4968267309546305E-2</v>
      </c>
      <c r="R132">
        <v>6.4224777723713572E-2</v>
      </c>
      <c r="S132">
        <v>0</v>
      </c>
    </row>
    <row r="133" spans="1:19" x14ac:dyDescent="0.4">
      <c r="A133">
        <v>132</v>
      </c>
      <c r="B133" t="s">
        <v>18</v>
      </c>
      <c r="C133" t="s">
        <v>19</v>
      </c>
      <c r="D133" t="s">
        <v>26</v>
      </c>
      <c r="E133">
        <v>27.1</v>
      </c>
      <c r="F133">
        <v>0</v>
      </c>
      <c r="G133">
        <v>63.6</v>
      </c>
      <c r="H133">
        <v>1.0880000000000001</v>
      </c>
      <c r="I133">
        <v>34</v>
      </c>
      <c r="J133">
        <v>69</v>
      </c>
      <c r="K133">
        <v>23.600149593299399</v>
      </c>
      <c r="L133">
        <f>180-(J133+K133)</f>
        <v>87.399850406700608</v>
      </c>
      <c r="M133">
        <v>53.567621547519998</v>
      </c>
      <c r="N133">
        <v>1000</v>
      </c>
      <c r="O133">
        <v>2.73062810021406</v>
      </c>
      <c r="P133">
        <v>95.714952066961303</v>
      </c>
      <c r="Q133">
        <v>0.35949581208842402</v>
      </c>
      <c r="R133">
        <f>1000/(N133*H133*(ABS(1+(-0.4)*(M133-E133))))</f>
        <v>9.5870761021959586E-2</v>
      </c>
      <c r="S133">
        <v>1</v>
      </c>
    </row>
    <row r="134" spans="1:19" x14ac:dyDescent="0.4">
      <c r="A134">
        <v>133</v>
      </c>
      <c r="B134" t="s">
        <v>18</v>
      </c>
      <c r="C134" t="s">
        <v>19</v>
      </c>
      <c r="D134" t="s">
        <v>26</v>
      </c>
      <c r="E134">
        <v>27.2</v>
      </c>
      <c r="F134">
        <v>0</v>
      </c>
      <c r="G134">
        <v>59.7</v>
      </c>
      <c r="H134">
        <v>1.0760000000000001</v>
      </c>
      <c r="I134">
        <v>34</v>
      </c>
      <c r="J134">
        <v>69</v>
      </c>
      <c r="K134">
        <v>25.357616846850402</v>
      </c>
      <c r="L134">
        <f>180-(J134+K134)</f>
        <v>85.642383153149595</v>
      </c>
      <c r="M134">
        <v>53.304846123007998</v>
      </c>
      <c r="N134">
        <v>1000</v>
      </c>
      <c r="O134">
        <v>0.44797189201408599</v>
      </c>
      <c r="P134">
        <v>48.1928893241056</v>
      </c>
      <c r="Q134">
        <v>3.5128836751647401E-2</v>
      </c>
      <c r="R134">
        <f>1000/(N134*H134*(ABS(1+(-0.4)*(M134-E134))))</f>
        <v>9.8429791164144464E-2</v>
      </c>
      <c r="S134">
        <v>1</v>
      </c>
    </row>
    <row r="135" spans="1:19" x14ac:dyDescent="0.4">
      <c r="A135">
        <v>134</v>
      </c>
      <c r="B135" t="s">
        <v>18</v>
      </c>
      <c r="C135" t="s">
        <v>19</v>
      </c>
      <c r="D135" t="s">
        <v>21</v>
      </c>
      <c r="E135">
        <v>27.7</v>
      </c>
      <c r="F135">
        <v>0</v>
      </c>
      <c r="G135">
        <v>62.4</v>
      </c>
      <c r="H135">
        <v>1.0629999999999999</v>
      </c>
      <c r="I135">
        <v>82</v>
      </c>
      <c r="J135">
        <v>68</v>
      </c>
      <c r="K135">
        <v>26.137185105981501</v>
      </c>
      <c r="L135">
        <f>180-(J135+K135)</f>
        <v>85.862814894018499</v>
      </c>
      <c r="M135">
        <v>53.935358459116003</v>
      </c>
      <c r="N135">
        <v>1000</v>
      </c>
      <c r="O135">
        <v>21.9429266151121</v>
      </c>
      <c r="P135">
        <v>6.0781828504545103</v>
      </c>
      <c r="Q135">
        <v>0.36032366177081998</v>
      </c>
      <c r="R135">
        <f>1000/(N135*H135*(ABS(1+(-0.4)*(M135-E135))))</f>
        <v>9.9085692550507989E-2</v>
      </c>
      <c r="S135">
        <v>1</v>
      </c>
    </row>
    <row r="136" spans="1:19" x14ac:dyDescent="0.4">
      <c r="A136">
        <v>135</v>
      </c>
      <c r="B136" t="s">
        <v>18</v>
      </c>
      <c r="C136" t="s">
        <v>19</v>
      </c>
      <c r="D136" t="s">
        <v>27</v>
      </c>
      <c r="E136">
        <v>27</v>
      </c>
      <c r="F136">
        <v>3</v>
      </c>
      <c r="G136">
        <v>66.8</v>
      </c>
      <c r="H136">
        <v>1.006</v>
      </c>
      <c r="I136">
        <v>36</v>
      </c>
      <c r="J136">
        <v>67</v>
      </c>
      <c r="K136">
        <v>26.419877955512199</v>
      </c>
      <c r="L136">
        <f>180-(J136+K136)</f>
        <v>86.580122044487808</v>
      </c>
      <c r="M136">
        <v>51.32447869368</v>
      </c>
      <c r="N136">
        <v>1000</v>
      </c>
      <c r="O136">
        <v>23.0500511104037</v>
      </c>
      <c r="P136">
        <v>31.0174948800015</v>
      </c>
      <c r="Q136">
        <v>0.31615545991698102</v>
      </c>
      <c r="R136">
        <f>1000/(N136*H136*(ABS(1+(-0.4)*(M136-E136))))</f>
        <v>0.11386707092070501</v>
      </c>
      <c r="S136">
        <v>1</v>
      </c>
    </row>
    <row r="137" spans="1:19" x14ac:dyDescent="0.4">
      <c r="A137">
        <v>136</v>
      </c>
      <c r="B137" t="s">
        <v>18</v>
      </c>
      <c r="C137" t="s">
        <v>19</v>
      </c>
      <c r="D137" t="s">
        <v>26</v>
      </c>
      <c r="E137">
        <v>27.8</v>
      </c>
      <c r="F137">
        <v>0</v>
      </c>
      <c r="G137">
        <v>86.8</v>
      </c>
      <c r="H137">
        <v>1.302</v>
      </c>
      <c r="I137">
        <v>10</v>
      </c>
      <c r="J137">
        <v>67</v>
      </c>
      <c r="K137">
        <v>24.720949004245401</v>
      </c>
      <c r="L137">
        <f>180-(J137+K137)</f>
        <v>88.279050995754602</v>
      </c>
      <c r="M137">
        <v>59.004098059904003</v>
      </c>
      <c r="N137">
        <v>1000</v>
      </c>
      <c r="O137">
        <v>2.6802357020143299</v>
      </c>
      <c r="P137">
        <v>91.971038750783507</v>
      </c>
      <c r="Q137">
        <v>0.42717734267096702</v>
      </c>
      <c r="R137">
        <f>1000/(N137*H137*(ABS(1+(-0.4)*(M137-E137))))</f>
        <v>6.6893684792241989E-2</v>
      </c>
      <c r="S137">
        <v>1</v>
      </c>
    </row>
    <row r="138" spans="1:19" x14ac:dyDescent="0.4">
      <c r="A138">
        <v>137</v>
      </c>
      <c r="B138" t="s">
        <v>18</v>
      </c>
      <c r="C138" t="s">
        <v>19</v>
      </c>
      <c r="D138" t="s">
        <v>21</v>
      </c>
      <c r="E138">
        <v>27.8</v>
      </c>
      <c r="F138">
        <v>0</v>
      </c>
      <c r="G138">
        <v>46.4</v>
      </c>
      <c r="H138">
        <v>0.88900000000000001</v>
      </c>
      <c r="I138">
        <v>42</v>
      </c>
      <c r="J138">
        <v>66</v>
      </c>
      <c r="K138">
        <v>26.916640738266</v>
      </c>
      <c r="L138">
        <f>180-(J138+K138)</f>
        <v>87.083359261734003</v>
      </c>
      <c r="M138">
        <v>49.681615500079999</v>
      </c>
      <c r="N138">
        <v>1000</v>
      </c>
      <c r="O138">
        <v>3.5337416643008699</v>
      </c>
      <c r="P138">
        <v>80.160178088414398</v>
      </c>
      <c r="Q138">
        <v>0.19550098112122</v>
      </c>
      <c r="R138">
        <f>1000/(N138*H138*(ABS(1+(-0.4)*(M138-E138))))</f>
        <v>0.14509360591887774</v>
      </c>
      <c r="S138">
        <v>1</v>
      </c>
    </row>
    <row r="139" spans="1:19" x14ac:dyDescent="0.4">
      <c r="A139">
        <v>138</v>
      </c>
      <c r="B139" t="s">
        <v>18</v>
      </c>
      <c r="C139" t="s">
        <v>19</v>
      </c>
      <c r="D139" t="s">
        <v>21</v>
      </c>
      <c r="E139">
        <v>27.6</v>
      </c>
      <c r="F139">
        <v>0</v>
      </c>
      <c r="G139">
        <v>47.3</v>
      </c>
      <c r="H139">
        <v>0.84799999999999998</v>
      </c>
      <c r="I139">
        <v>52</v>
      </c>
      <c r="J139">
        <v>66</v>
      </c>
      <c r="K139">
        <v>24.946851990474599</v>
      </c>
      <c r="L139">
        <f>180-(J139+K139)</f>
        <v>89.053148009525401</v>
      </c>
      <c r="M139">
        <v>48.402944555520001</v>
      </c>
      <c r="N139">
        <v>1000</v>
      </c>
      <c r="O139">
        <v>6.4599212367960899</v>
      </c>
      <c r="P139">
        <v>95.314831677602598</v>
      </c>
      <c r="Q139">
        <v>7.9069747908747906E-2</v>
      </c>
      <c r="R139">
        <f>1000/(N139*H139*(ABS(1+(-0.4)*(M139-E139))))</f>
        <v>0.16107316495465457</v>
      </c>
      <c r="S139">
        <v>1</v>
      </c>
    </row>
    <row r="140" spans="1:19" x14ac:dyDescent="0.4">
      <c r="A140">
        <v>139</v>
      </c>
      <c r="B140" t="s">
        <v>18</v>
      </c>
      <c r="C140" t="s">
        <v>19</v>
      </c>
      <c r="D140" t="s">
        <v>26</v>
      </c>
      <c r="E140">
        <v>29</v>
      </c>
      <c r="F140">
        <v>0</v>
      </c>
      <c r="G140">
        <v>93.2</v>
      </c>
      <c r="H140">
        <v>1.3129999999999999</v>
      </c>
      <c r="I140">
        <v>24</v>
      </c>
      <c r="J140">
        <v>65</v>
      </c>
      <c r="K140">
        <v>26.562091827498602</v>
      </c>
      <c r="L140">
        <f>180-(J140+K140)</f>
        <v>88.437908172501395</v>
      </c>
      <c r="M140">
        <v>60.518406389600003</v>
      </c>
      <c r="N140">
        <v>1000</v>
      </c>
      <c r="O140">
        <v>26.204222374752199</v>
      </c>
      <c r="P140">
        <v>36.070629359053697</v>
      </c>
      <c r="Q140">
        <v>7.39945760297986E-2</v>
      </c>
      <c r="R140">
        <f>1000/(N140*H140*(ABS(1+(-0.4)*(M140-E140))))</f>
        <v>6.5614787109201753E-2</v>
      </c>
      <c r="S140">
        <v>1</v>
      </c>
    </row>
    <row r="141" spans="1:19" x14ac:dyDescent="0.4">
      <c r="A141">
        <v>140</v>
      </c>
      <c r="B141" t="s">
        <v>18</v>
      </c>
      <c r="C141" t="s">
        <v>19</v>
      </c>
      <c r="D141" t="s">
        <v>25</v>
      </c>
      <c r="E141">
        <v>29.1</v>
      </c>
      <c r="F141">
        <v>0</v>
      </c>
      <c r="G141">
        <v>71.7</v>
      </c>
      <c r="H141">
        <v>1.0349999999999999</v>
      </c>
      <c r="I141">
        <v>14</v>
      </c>
      <c r="J141">
        <v>65</v>
      </c>
      <c r="K141">
        <v>24.300164370020799</v>
      </c>
      <c r="L141">
        <f>J141+K141</f>
        <v>89.300164370020795</v>
      </c>
      <c r="M141">
        <v>53.300982082440001</v>
      </c>
      <c r="N141">
        <v>1000</v>
      </c>
      <c r="O141">
        <v>29.1228511549531</v>
      </c>
      <c r="P141">
        <v>98.2264664402135</v>
      </c>
      <c r="Q141">
        <v>0.32797363337108598</v>
      </c>
      <c r="R141">
        <f>1000/(N141*H141*(ABS(1+(-0.4)*(M141-E141))))</f>
        <v>0.11130643433656436</v>
      </c>
      <c r="S141">
        <v>1</v>
      </c>
    </row>
    <row r="142" spans="1:19" x14ac:dyDescent="0.4">
      <c r="A142">
        <v>141</v>
      </c>
      <c r="B142" t="s">
        <v>18</v>
      </c>
      <c r="C142" t="s">
        <v>19</v>
      </c>
      <c r="D142" t="s">
        <v>25</v>
      </c>
      <c r="E142">
        <v>29.4</v>
      </c>
      <c r="F142">
        <v>0</v>
      </c>
      <c r="G142">
        <v>91.9</v>
      </c>
      <c r="H142">
        <v>1.282</v>
      </c>
      <c r="I142">
        <v>18</v>
      </c>
      <c r="J142">
        <v>65</v>
      </c>
      <c r="K142">
        <v>26.601387564816999</v>
      </c>
      <c r="L142">
        <f>180-(J142+K142)</f>
        <v>88.398612435182997</v>
      </c>
      <c r="M142">
        <v>60.091151320224</v>
      </c>
      <c r="N142">
        <v>1000</v>
      </c>
      <c r="O142">
        <v>5.7845409598878899</v>
      </c>
      <c r="P142">
        <v>57.333575903777998</v>
      </c>
      <c r="Q142">
        <v>0.22584334807678899</v>
      </c>
      <c r="R142">
        <f>1000/(N142*H142*(ABS(1+(-0.4)*(M142-E142))))</f>
        <v>6.9173407675661741E-2</v>
      </c>
      <c r="S142">
        <v>1</v>
      </c>
    </row>
    <row r="143" spans="1:19" x14ac:dyDescent="0.4">
      <c r="A143">
        <v>142</v>
      </c>
      <c r="B143" t="s">
        <v>18</v>
      </c>
      <c r="C143" t="s">
        <v>19</v>
      </c>
      <c r="D143" t="s">
        <v>25</v>
      </c>
      <c r="E143">
        <v>29.1</v>
      </c>
      <c r="F143">
        <v>0</v>
      </c>
      <c r="G143">
        <v>92.1</v>
      </c>
      <c r="H143">
        <v>1.304</v>
      </c>
      <c r="I143">
        <v>28</v>
      </c>
      <c r="J143">
        <v>64</v>
      </c>
      <c r="K143">
        <v>25.8055032192621</v>
      </c>
      <c r="L143">
        <f>J143+K143</f>
        <v>89.805503219262107</v>
      </c>
      <c r="M143">
        <v>59.878419992064003</v>
      </c>
      <c r="N143">
        <v>1000</v>
      </c>
      <c r="O143">
        <v>10.8530819810138</v>
      </c>
      <c r="P143">
        <v>54.292290834384097</v>
      </c>
      <c r="Q143">
        <v>0.27544143134253102</v>
      </c>
      <c r="R143">
        <f>1000/(N143*H143*(ABS(1+(-0.4)*(M143-E143))))</f>
        <v>6.7796500463903647E-2</v>
      </c>
      <c r="S143">
        <v>1</v>
      </c>
    </row>
    <row r="144" spans="1:19" x14ac:dyDescent="0.4">
      <c r="A144">
        <v>143</v>
      </c>
      <c r="B144" t="s">
        <v>18</v>
      </c>
      <c r="C144" t="s">
        <v>19</v>
      </c>
      <c r="D144" t="s">
        <v>22</v>
      </c>
      <c r="E144">
        <v>27.7</v>
      </c>
      <c r="F144">
        <v>1</v>
      </c>
      <c r="G144">
        <v>59.7</v>
      </c>
      <c r="H144">
        <v>1.0109999999999999</v>
      </c>
      <c r="I144">
        <v>56</v>
      </c>
      <c r="J144">
        <v>64</v>
      </c>
      <c r="K144">
        <v>25.360938197980602</v>
      </c>
      <c r="L144">
        <f>J144+K144</f>
        <v>89.360938197980602</v>
      </c>
      <c r="M144">
        <v>51.562820249331899</v>
      </c>
      <c r="N144">
        <v>1000</v>
      </c>
      <c r="O144">
        <v>11.962376645313</v>
      </c>
      <c r="P144">
        <v>38.071717161081502</v>
      </c>
      <c r="Q144">
        <v>0.22826995673220399</v>
      </c>
      <c r="R144">
        <f>1000/(N144*H144*(ABS(1+(-0.4)*(M144-E144))))</f>
        <v>0.11575246993812006</v>
      </c>
      <c r="S144">
        <v>1</v>
      </c>
    </row>
    <row r="145" spans="1:19" x14ac:dyDescent="0.4">
      <c r="A145">
        <v>144</v>
      </c>
      <c r="B145" t="s">
        <v>18</v>
      </c>
      <c r="C145" t="s">
        <v>19</v>
      </c>
      <c r="D145" t="s">
        <v>25</v>
      </c>
      <c r="E145">
        <v>28.7</v>
      </c>
      <c r="F145">
        <v>0</v>
      </c>
      <c r="G145">
        <v>84.2</v>
      </c>
      <c r="H145">
        <v>1.26</v>
      </c>
      <c r="I145">
        <v>28</v>
      </c>
      <c r="J145">
        <v>63</v>
      </c>
      <c r="K145">
        <v>24.489411199344399</v>
      </c>
      <c r="L145">
        <f>J145+K145</f>
        <v>87.489411199344403</v>
      </c>
      <c r="M145">
        <v>58.522014827360003</v>
      </c>
      <c r="N145">
        <v>1000</v>
      </c>
      <c r="O145">
        <v>1.34112715430731</v>
      </c>
      <c r="P145">
        <v>70.197734063567907</v>
      </c>
      <c r="Q145">
        <v>8.0477234806129103E-2</v>
      </c>
      <c r="R145">
        <f>1000/(N145*H145*(ABS(1+(-0.4)*(M145-E145))))</f>
        <v>7.2620082986709245E-2</v>
      </c>
      <c r="S145">
        <v>1</v>
      </c>
    </row>
    <row r="146" spans="1:19" x14ac:dyDescent="0.4">
      <c r="A146">
        <v>145</v>
      </c>
      <c r="B146" t="s">
        <v>18</v>
      </c>
      <c r="C146" t="s">
        <v>19</v>
      </c>
      <c r="D146" t="s">
        <v>22</v>
      </c>
      <c r="E146">
        <v>28.2</v>
      </c>
      <c r="F146">
        <v>1</v>
      </c>
      <c r="G146">
        <v>45.6</v>
      </c>
      <c r="H146">
        <v>0.88800000000000001</v>
      </c>
      <c r="I146">
        <v>62</v>
      </c>
      <c r="J146">
        <v>63</v>
      </c>
      <c r="K146">
        <v>23.855741712475499</v>
      </c>
      <c r="L146">
        <f>J146+K146</f>
        <v>86.855741712475492</v>
      </c>
      <c r="M146">
        <v>49.237951975679998</v>
      </c>
      <c r="N146">
        <v>1000</v>
      </c>
      <c r="O146">
        <v>4.1101526856075896</v>
      </c>
      <c r="P146">
        <v>71.679540185967596</v>
      </c>
      <c r="Q146">
        <v>0.15152311404702501</v>
      </c>
      <c r="R146">
        <f>1000/(N146*H146*(ABS(1+(-0.4)*(M146-E146))))</f>
        <v>0.15186765609322631</v>
      </c>
      <c r="S146">
        <v>1</v>
      </c>
    </row>
    <row r="147" spans="1:19" x14ac:dyDescent="0.4">
      <c r="A147">
        <v>146</v>
      </c>
      <c r="B147" t="s">
        <v>18</v>
      </c>
      <c r="C147" t="s">
        <v>19</v>
      </c>
      <c r="D147" t="s">
        <v>26</v>
      </c>
      <c r="E147">
        <v>28.3</v>
      </c>
      <c r="F147">
        <v>0</v>
      </c>
      <c r="G147">
        <v>83.8</v>
      </c>
      <c r="H147">
        <v>1.0820000000000001</v>
      </c>
      <c r="I147">
        <v>38</v>
      </c>
      <c r="J147">
        <v>62</v>
      </c>
      <c r="K147">
        <v>25.536397257630199</v>
      </c>
      <c r="L147">
        <f>J147+K147</f>
        <v>87.536397257630199</v>
      </c>
      <c r="M147">
        <v>53.623289127112002</v>
      </c>
      <c r="N147">
        <v>1000</v>
      </c>
      <c r="O147">
        <v>9.8803498659313007</v>
      </c>
      <c r="P147">
        <v>89.277819939580993</v>
      </c>
      <c r="Q147">
        <v>8.5902497513444295E-2</v>
      </c>
      <c r="R147">
        <f>1000/(N147*H147*(ABS(1+(-0.4)*(M147-E147))))</f>
        <v>0.10123589249095495</v>
      </c>
      <c r="S147">
        <v>1</v>
      </c>
    </row>
    <row r="148" spans="1:19" x14ac:dyDescent="0.4">
      <c r="A148">
        <v>147</v>
      </c>
      <c r="B148" t="s">
        <v>18</v>
      </c>
      <c r="C148" t="s">
        <v>19</v>
      </c>
      <c r="D148" t="s">
        <v>22</v>
      </c>
      <c r="E148">
        <v>27.3</v>
      </c>
      <c r="F148">
        <v>1</v>
      </c>
      <c r="G148">
        <v>55.1</v>
      </c>
      <c r="H148">
        <v>0.997</v>
      </c>
      <c r="I148">
        <v>58</v>
      </c>
      <c r="J148">
        <v>62</v>
      </c>
      <c r="K148">
        <v>23.348863597039699</v>
      </c>
      <c r="L148">
        <f>J148+K148</f>
        <v>85.348863597039696</v>
      </c>
      <c r="M148">
        <v>50.675383426236003</v>
      </c>
      <c r="N148">
        <v>1000</v>
      </c>
      <c r="O148">
        <v>12.3251769708786</v>
      </c>
      <c r="P148">
        <v>41.976896014394001</v>
      </c>
      <c r="Q148">
        <v>0.137058744102172</v>
      </c>
      <c r="R148">
        <f>1000/(N148*H148*(ABS(1+(-0.4)*(M148-E148))))</f>
        <v>0.12011863526069065</v>
      </c>
      <c r="S148">
        <v>1</v>
      </c>
    </row>
    <row r="149" spans="1:19" x14ac:dyDescent="0.4">
      <c r="A149">
        <v>148</v>
      </c>
      <c r="B149" t="s">
        <v>18</v>
      </c>
      <c r="C149" t="s">
        <v>19</v>
      </c>
      <c r="D149" t="s">
        <v>22</v>
      </c>
      <c r="E149">
        <v>24.9</v>
      </c>
      <c r="F149">
        <v>2</v>
      </c>
      <c r="G149">
        <v>14.4</v>
      </c>
      <c r="H149">
        <v>0.46200000000000002</v>
      </c>
      <c r="I149">
        <v>82</v>
      </c>
      <c r="J149">
        <v>62</v>
      </c>
      <c r="K149">
        <v>23.639046138476299</v>
      </c>
      <c r="L149">
        <f>J149+K149</f>
        <v>85.639046138476303</v>
      </c>
      <c r="M149">
        <v>35.342878061615998</v>
      </c>
      <c r="N149">
        <v>1000</v>
      </c>
      <c r="O149">
        <v>1.01591250791417</v>
      </c>
      <c r="P149">
        <v>5.4294489285112704</v>
      </c>
      <c r="Q149">
        <v>0.24746060545234699</v>
      </c>
      <c r="R149">
        <f>1000/(N149*H149*(ABS(1+(-0.4)*(M149-E149))))</f>
        <v>0.6812713690526524</v>
      </c>
      <c r="S149">
        <v>1</v>
      </c>
    </row>
    <row r="150" spans="1:19" x14ac:dyDescent="0.4">
      <c r="A150">
        <v>149</v>
      </c>
      <c r="B150" t="s">
        <v>18</v>
      </c>
      <c r="C150" t="s">
        <v>19</v>
      </c>
      <c r="D150" t="s">
        <v>23</v>
      </c>
      <c r="E150">
        <v>23.9</v>
      </c>
      <c r="F150">
        <v>22</v>
      </c>
      <c r="G150">
        <v>0</v>
      </c>
      <c r="H150">
        <v>0.13900000000000001</v>
      </c>
      <c r="I150">
        <v>100</v>
      </c>
      <c r="J150">
        <v>61</v>
      </c>
      <c r="K150">
        <v>24.733190149413002</v>
      </c>
      <c r="L150">
        <f>J150+K150</f>
        <v>85.733190149413005</v>
      </c>
      <c r="M150">
        <v>27.043037990456</v>
      </c>
      <c r="N150">
        <v>1000</v>
      </c>
      <c r="O150">
        <v>20.318640671492201</v>
      </c>
      <c r="P150">
        <v>14.1435704080238</v>
      </c>
      <c r="Q150">
        <v>6.3474228163988497E-2</v>
      </c>
      <c r="R150">
        <f>1000/(N150*H150*(ABS(1+(-0.4)*(M150-E150))))</f>
        <v>27.969749498061731</v>
      </c>
      <c r="S150">
        <v>1</v>
      </c>
    </row>
    <row r="151" spans="1:19" x14ac:dyDescent="0.4">
      <c r="A151">
        <v>150</v>
      </c>
      <c r="B151" t="s">
        <v>18</v>
      </c>
      <c r="C151" t="s">
        <v>19</v>
      </c>
      <c r="D151" t="s">
        <v>23</v>
      </c>
      <c r="E151">
        <v>25.7</v>
      </c>
      <c r="F151">
        <v>56</v>
      </c>
      <c r="G151">
        <v>0</v>
      </c>
      <c r="H151">
        <v>0.129</v>
      </c>
      <c r="I151">
        <v>100</v>
      </c>
      <c r="J151">
        <v>61</v>
      </c>
      <c r="K151">
        <v>26.242570597123301</v>
      </c>
      <c r="L151">
        <f>J151+K151</f>
        <v>87.242570597123304</v>
      </c>
      <c r="M151">
        <v>28.670113486723999</v>
      </c>
      <c r="N151">
        <v>1000</v>
      </c>
      <c r="O151">
        <v>0.18256889166732901</v>
      </c>
      <c r="P151">
        <v>80.694269290257793</v>
      </c>
      <c r="Q151">
        <v>0.30589216744991199</v>
      </c>
      <c r="R151">
        <f>1000/(N151*H151*(ABS(1+(-0.4)*(M151-E151))))</f>
        <v>41.223758748742512</v>
      </c>
      <c r="S151">
        <v>1</v>
      </c>
    </row>
    <row r="152" spans="1:19" x14ac:dyDescent="0.4">
      <c r="A152">
        <v>151</v>
      </c>
      <c r="B152" t="s">
        <v>18</v>
      </c>
      <c r="C152" t="s">
        <v>19</v>
      </c>
      <c r="D152" t="s">
        <v>23</v>
      </c>
      <c r="E152">
        <v>26.5</v>
      </c>
      <c r="F152">
        <v>37.5</v>
      </c>
      <c r="G152">
        <v>12.8</v>
      </c>
      <c r="H152">
        <v>0.49399999999999999</v>
      </c>
      <c r="I152">
        <v>92</v>
      </c>
      <c r="J152">
        <v>60</v>
      </c>
      <c r="K152">
        <v>26.061384926967499</v>
      </c>
      <c r="L152">
        <f>J152+K152</f>
        <v>86.061384926967492</v>
      </c>
      <c r="M152">
        <v>37.0921529194</v>
      </c>
      <c r="N152">
        <v>1000</v>
      </c>
      <c r="O152">
        <v>0.65064309504968998</v>
      </c>
      <c r="P152">
        <v>88.129469244852203</v>
      </c>
      <c r="Q152">
        <v>0.198260230699358</v>
      </c>
      <c r="R152">
        <f>1000/(N152*H152*(ABS(1+(-0.4)*(M152-E152))))</f>
        <v>0.6253871862464141</v>
      </c>
      <c r="S152">
        <v>1</v>
      </c>
    </row>
    <row r="153" spans="1:19" x14ac:dyDescent="0.4">
      <c r="A153">
        <v>152</v>
      </c>
      <c r="B153" t="s">
        <v>18</v>
      </c>
      <c r="C153" t="s">
        <v>19</v>
      </c>
      <c r="D153" t="s">
        <v>22</v>
      </c>
      <c r="E153">
        <v>27.1</v>
      </c>
      <c r="F153">
        <v>1.5</v>
      </c>
      <c r="G153">
        <v>35.1</v>
      </c>
      <c r="H153">
        <v>0.84399999999999997</v>
      </c>
      <c r="I153">
        <v>78</v>
      </c>
      <c r="J153">
        <v>60</v>
      </c>
      <c r="K153">
        <v>24.3255786132769</v>
      </c>
      <c r="L153">
        <f>J153+K153</f>
        <v>84.325578613276903</v>
      </c>
      <c r="M153">
        <v>46.371665837823997</v>
      </c>
      <c r="N153">
        <v>1000</v>
      </c>
      <c r="O153">
        <v>15.688068605945</v>
      </c>
      <c r="P153">
        <v>28.3546663658468</v>
      </c>
      <c r="Q153">
        <v>0.47763256280656702</v>
      </c>
      <c r="R153">
        <f>1000/(N153*H153*(ABS(1+(-0.4)*(M153-E153))))</f>
        <v>0.17661246871355396</v>
      </c>
      <c r="S153">
        <v>1</v>
      </c>
    </row>
    <row r="154" spans="1:19" x14ac:dyDescent="0.4">
      <c r="A154">
        <v>153</v>
      </c>
      <c r="B154" t="s">
        <v>18</v>
      </c>
      <c r="C154" t="s">
        <v>19</v>
      </c>
      <c r="D154" t="s">
        <v>23</v>
      </c>
      <c r="E154">
        <v>26.4</v>
      </c>
      <c r="F154">
        <v>14</v>
      </c>
      <c r="G154">
        <v>2.6</v>
      </c>
      <c r="H154">
        <v>0.56699999999999995</v>
      </c>
      <c r="I154">
        <v>96</v>
      </c>
      <c r="J154">
        <v>60</v>
      </c>
      <c r="K154">
        <v>23.0013487491779</v>
      </c>
      <c r="L154">
        <f>J154+K154</f>
        <v>83.001348749177907</v>
      </c>
      <c r="M154">
        <v>40.030666029119999</v>
      </c>
      <c r="N154">
        <v>1000</v>
      </c>
      <c r="O154">
        <v>7.8080146861045501</v>
      </c>
      <c r="P154">
        <v>63.231091983396297</v>
      </c>
      <c r="Q154">
        <v>0.13567796950606001</v>
      </c>
      <c r="R154">
        <f>1000/(N154*H154*(ABS(1+(-0.4)*(M154-E154))))</f>
        <v>0.39612823386331847</v>
      </c>
      <c r="S154">
        <v>1</v>
      </c>
    </row>
    <row r="155" spans="1:19" x14ac:dyDescent="0.4">
      <c r="A155">
        <v>154</v>
      </c>
      <c r="B155" t="s">
        <v>18</v>
      </c>
      <c r="C155" t="s">
        <v>19</v>
      </c>
      <c r="D155" t="s">
        <v>23</v>
      </c>
      <c r="E155">
        <v>24.7</v>
      </c>
      <c r="F155">
        <v>30</v>
      </c>
      <c r="G155">
        <v>0</v>
      </c>
      <c r="H155">
        <v>0.318</v>
      </c>
      <c r="I155">
        <v>100</v>
      </c>
      <c r="J155">
        <v>59</v>
      </c>
      <c r="K155">
        <v>26.3767187413677</v>
      </c>
      <c r="L155">
        <f>J155+K155</f>
        <v>85.376718741367696</v>
      </c>
      <c r="M155">
        <v>32.058068546847998</v>
      </c>
      <c r="N155">
        <v>1000</v>
      </c>
      <c r="O155">
        <v>0.40963361737346798</v>
      </c>
      <c r="P155">
        <v>92.044656060154395</v>
      </c>
      <c r="Q155">
        <v>9.0667759409491497E-2</v>
      </c>
      <c r="R155">
        <f>1000/(N155*H155*(ABS(1+(-0.4)*(M155-E155))))</f>
        <v>1.6182635432813217</v>
      </c>
      <c r="S155">
        <v>1</v>
      </c>
    </row>
    <row r="156" spans="1:19" x14ac:dyDescent="0.4">
      <c r="A156">
        <v>155</v>
      </c>
      <c r="B156" t="s">
        <v>18</v>
      </c>
      <c r="C156" t="s">
        <v>19</v>
      </c>
      <c r="D156" t="s">
        <v>22</v>
      </c>
      <c r="E156">
        <v>24.6</v>
      </c>
      <c r="F156">
        <v>11.5</v>
      </c>
      <c r="G156">
        <v>7.8</v>
      </c>
      <c r="H156">
        <v>0.50700000000000001</v>
      </c>
      <c r="I156">
        <v>88</v>
      </c>
      <c r="J156">
        <v>59</v>
      </c>
      <c r="K156">
        <v>24.2474106874791</v>
      </c>
      <c r="L156">
        <f>J156+K156</f>
        <v>83.247410687479103</v>
      </c>
      <c r="M156">
        <v>35.999892298703998</v>
      </c>
      <c r="N156">
        <v>1000</v>
      </c>
      <c r="O156">
        <v>4.36806759457028</v>
      </c>
      <c r="P156">
        <v>64.461034810830597</v>
      </c>
      <c r="Q156">
        <v>9.7054980509392499E-2</v>
      </c>
      <c r="R156">
        <f>1000/(N156*H156*(ABS(1+(-0.4)*(M156-E156))))</f>
        <v>0.55404788102279123</v>
      </c>
      <c r="S156">
        <v>1</v>
      </c>
    </row>
    <row r="157" spans="1:19" x14ac:dyDescent="0.4">
      <c r="A157">
        <v>156</v>
      </c>
      <c r="B157" t="s">
        <v>18</v>
      </c>
      <c r="C157" t="s">
        <v>19</v>
      </c>
      <c r="D157" t="s">
        <v>23</v>
      </c>
      <c r="E157">
        <v>23.5</v>
      </c>
      <c r="F157">
        <v>3.5</v>
      </c>
      <c r="G157">
        <v>0</v>
      </c>
      <c r="H157">
        <v>0.32900000000000001</v>
      </c>
      <c r="I157">
        <v>100</v>
      </c>
      <c r="J157">
        <v>59</v>
      </c>
      <c r="K157">
        <v>26.310395254201801</v>
      </c>
      <c r="L157">
        <f>J157+K157</f>
        <v>85.310395254201808</v>
      </c>
      <c r="M157">
        <v>30.919249330780001</v>
      </c>
      <c r="N157">
        <v>1000</v>
      </c>
      <c r="O157">
        <v>9.5264137241804399</v>
      </c>
      <c r="P157">
        <v>37.654673500330901</v>
      </c>
      <c r="Q157">
        <v>0.166835884822919</v>
      </c>
      <c r="R157">
        <f>1000/(N157*H157*(ABS(1+(-0.4)*(M157-E157))))</f>
        <v>1.5447040155055534</v>
      </c>
      <c r="S157">
        <v>1</v>
      </c>
    </row>
    <row r="158" spans="1:19" x14ac:dyDescent="0.4">
      <c r="A158">
        <v>157</v>
      </c>
      <c r="B158" t="s">
        <v>18</v>
      </c>
      <c r="C158" t="s">
        <v>19</v>
      </c>
      <c r="D158" t="s">
        <v>23</v>
      </c>
      <c r="E158">
        <v>22.9</v>
      </c>
      <c r="F158">
        <v>2</v>
      </c>
      <c r="G158">
        <v>0.9</v>
      </c>
      <c r="H158">
        <v>0.40899999999999997</v>
      </c>
      <c r="I158">
        <v>98</v>
      </c>
      <c r="J158">
        <v>58</v>
      </c>
      <c r="K158">
        <v>23.9320299058909</v>
      </c>
      <c r="L158">
        <f>J158+K158</f>
        <v>81.9320299058909</v>
      </c>
      <c r="M158">
        <v>31.780866377115998</v>
      </c>
      <c r="N158">
        <v>1000</v>
      </c>
      <c r="O158">
        <v>1.9916448051270901</v>
      </c>
      <c r="P158">
        <v>0.19239424662348401</v>
      </c>
      <c r="Q158">
        <v>0.31092129711436201</v>
      </c>
      <c r="R158">
        <f>1000/(N158*H158*(ABS(1+(-0.4)*(M158-E158))))</f>
        <v>0.95793722613816945</v>
      </c>
      <c r="S158">
        <v>1</v>
      </c>
    </row>
    <row r="159" spans="1:19" x14ac:dyDescent="0.4">
      <c r="A159">
        <v>158</v>
      </c>
      <c r="B159" t="s">
        <v>18</v>
      </c>
      <c r="C159" t="s">
        <v>19</v>
      </c>
      <c r="D159" t="s">
        <v>21</v>
      </c>
      <c r="E159">
        <v>24</v>
      </c>
      <c r="F159">
        <v>0</v>
      </c>
      <c r="G159">
        <v>26</v>
      </c>
      <c r="H159">
        <v>0.69299999999999995</v>
      </c>
      <c r="I159">
        <v>70</v>
      </c>
      <c r="J159">
        <v>58</v>
      </c>
      <c r="K159">
        <v>24.038695275316702</v>
      </c>
      <c r="L159">
        <f>J159+K159</f>
        <v>82.038695275316698</v>
      </c>
      <c r="M159">
        <v>39.207519761279997</v>
      </c>
      <c r="N159">
        <v>1000</v>
      </c>
      <c r="O159">
        <v>4.4138369063905598</v>
      </c>
      <c r="P159">
        <v>47.3385956548331</v>
      </c>
      <c r="Q159">
        <v>9.5855019365835001E-2</v>
      </c>
      <c r="R159">
        <f>1000/(N159*H159*(ABS(1+(-0.4)*(M159-E159))))</f>
        <v>0.28388731044870968</v>
      </c>
      <c r="S159">
        <v>1</v>
      </c>
    </row>
    <row r="160" spans="1:19" x14ac:dyDescent="0.4">
      <c r="A160">
        <v>159</v>
      </c>
      <c r="B160" t="s">
        <v>18</v>
      </c>
      <c r="C160" t="s">
        <v>19</v>
      </c>
      <c r="D160" t="s">
        <v>21</v>
      </c>
      <c r="E160">
        <v>23.6</v>
      </c>
      <c r="F160">
        <v>0</v>
      </c>
      <c r="G160">
        <v>8.6999999999999993</v>
      </c>
      <c r="H160">
        <v>0.53400000000000003</v>
      </c>
      <c r="I160">
        <v>84</v>
      </c>
      <c r="J160">
        <v>57</v>
      </c>
      <c r="K160">
        <v>23.0740150095336</v>
      </c>
      <c r="L160">
        <f>J160+K160</f>
        <v>80.074015009533596</v>
      </c>
      <c r="M160">
        <v>35.503000668416</v>
      </c>
      <c r="N160">
        <v>1000</v>
      </c>
      <c r="O160">
        <v>8.4247982137202992</v>
      </c>
      <c r="P160">
        <v>65.594726674217299</v>
      </c>
      <c r="Q160">
        <v>8.2152236171492296E-2</v>
      </c>
      <c r="R160">
        <f>1000/(N160*H160*(ABS(1+(-0.4)*(M160-E160))))</f>
        <v>0.49788871714113814</v>
      </c>
      <c r="S160">
        <v>1</v>
      </c>
    </row>
    <row r="161" spans="1:19" x14ac:dyDescent="0.4">
      <c r="A161">
        <v>160</v>
      </c>
      <c r="B161" t="s">
        <v>18</v>
      </c>
      <c r="C161" t="s">
        <v>19</v>
      </c>
      <c r="D161" t="s">
        <v>24</v>
      </c>
      <c r="E161">
        <v>23</v>
      </c>
      <c r="F161">
        <v>0</v>
      </c>
      <c r="G161">
        <v>0</v>
      </c>
      <c r="H161">
        <v>0.38400000000000001</v>
      </c>
      <c r="I161">
        <v>98</v>
      </c>
      <c r="J161">
        <v>57</v>
      </c>
      <c r="K161">
        <v>23.860547121545402</v>
      </c>
      <c r="L161">
        <f>J161+K161</f>
        <v>80.860547121545409</v>
      </c>
      <c r="M161">
        <v>31.543770859519999</v>
      </c>
      <c r="N161">
        <v>1000</v>
      </c>
      <c r="O161">
        <v>13.738500380587499</v>
      </c>
      <c r="P161">
        <v>4.0311340482354403</v>
      </c>
      <c r="Q161">
        <v>0.31381553671134599</v>
      </c>
      <c r="R161">
        <f>1000/(N161*H161*(ABS(1+(-0.4)*(M161-E161))))</f>
        <v>1.0772110356254851</v>
      </c>
      <c r="S161">
        <v>1</v>
      </c>
    </row>
    <row r="162" spans="1:19" x14ac:dyDescent="0.4">
      <c r="A162">
        <v>161</v>
      </c>
      <c r="B162" t="s">
        <v>18</v>
      </c>
      <c r="C162" t="s">
        <v>19</v>
      </c>
      <c r="D162" t="s">
        <v>21</v>
      </c>
      <c r="E162">
        <v>22.9</v>
      </c>
      <c r="F162">
        <v>0</v>
      </c>
      <c r="G162">
        <v>33.200000000000003</v>
      </c>
      <c r="H162">
        <v>0.78700000000000003</v>
      </c>
      <c r="I162">
        <v>86</v>
      </c>
      <c r="J162">
        <v>57</v>
      </c>
      <c r="K162">
        <v>23.011307831035399</v>
      </c>
      <c r="L162">
        <f>J162+K162</f>
        <v>80.011307831035396</v>
      </c>
      <c r="M162">
        <v>39.754622049543997</v>
      </c>
      <c r="N162">
        <v>1000</v>
      </c>
      <c r="O162">
        <v>4.2866207165011199</v>
      </c>
      <c r="P162">
        <v>55.088286268506302</v>
      </c>
      <c r="Q162">
        <v>0.48244895581761199</v>
      </c>
      <c r="R162">
        <f>1000/(N162*H162*(ABS(1+(-0.4)*(M162-E162))))</f>
        <v>0.22129597458400468</v>
      </c>
      <c r="S162">
        <v>1</v>
      </c>
    </row>
    <row r="163" spans="1:19" x14ac:dyDescent="0.4">
      <c r="A163">
        <v>162</v>
      </c>
      <c r="B163" t="s">
        <v>18</v>
      </c>
      <c r="C163" t="s">
        <v>19</v>
      </c>
      <c r="D163" t="s">
        <v>20</v>
      </c>
      <c r="E163">
        <v>23.3</v>
      </c>
      <c r="F163">
        <v>0</v>
      </c>
      <c r="G163">
        <v>16.600000000000001</v>
      </c>
      <c r="H163">
        <v>0.67900000000000005</v>
      </c>
      <c r="I163">
        <v>82</v>
      </c>
      <c r="J163">
        <v>56</v>
      </c>
      <c r="K163">
        <v>24.722078497217101</v>
      </c>
      <c r="L163">
        <f>J163+K163</f>
        <v>80.722078497217097</v>
      </c>
      <c r="M163">
        <v>37.743774436700001</v>
      </c>
      <c r="N163">
        <v>1000</v>
      </c>
      <c r="O163">
        <v>22.861425736868501</v>
      </c>
      <c r="P163">
        <v>92.493605889108096</v>
      </c>
      <c r="Q163">
        <v>0.41608546079145597</v>
      </c>
      <c r="R163">
        <f>1000/(N163*H163*(ABS(1+(-0.4)*(M163-E163))))</f>
        <v>0.30826813958162613</v>
      </c>
      <c r="S163">
        <v>1</v>
      </c>
    </row>
    <row r="164" spans="1:19" x14ac:dyDescent="0.4">
      <c r="A164">
        <v>163</v>
      </c>
      <c r="B164" t="s">
        <v>18</v>
      </c>
      <c r="C164" t="s">
        <v>19</v>
      </c>
      <c r="D164" t="s">
        <v>20</v>
      </c>
      <c r="E164">
        <v>24.5</v>
      </c>
      <c r="F164">
        <v>0</v>
      </c>
      <c r="G164">
        <v>38.6</v>
      </c>
      <c r="H164">
        <v>0.91800000000000004</v>
      </c>
      <c r="I164">
        <v>80</v>
      </c>
      <c r="J164">
        <v>56</v>
      </c>
      <c r="K164">
        <v>25.072126130732499</v>
      </c>
      <c r="L164">
        <f>J164+K164</f>
        <v>81.072126130732499</v>
      </c>
      <c r="M164">
        <v>43.887885316039998</v>
      </c>
      <c r="N164">
        <v>1000</v>
      </c>
      <c r="O164">
        <v>57.686303242817701</v>
      </c>
      <c r="P164">
        <v>12.967014802931599</v>
      </c>
      <c r="Q164">
        <v>6.5568919693317004E-2</v>
      </c>
      <c r="R164">
        <f>1000/(N164*H164*(ABS(1+(-0.4)*(M164-E164))))</f>
        <v>0.16125829231291472</v>
      </c>
      <c r="S164">
        <v>1</v>
      </c>
    </row>
    <row r="165" spans="1:19" x14ac:dyDescent="0.4">
      <c r="A165">
        <v>164</v>
      </c>
      <c r="B165" t="s">
        <v>18</v>
      </c>
      <c r="C165" t="s">
        <v>19</v>
      </c>
      <c r="D165" t="s">
        <v>20</v>
      </c>
      <c r="E165">
        <v>26.4</v>
      </c>
      <c r="F165">
        <v>0</v>
      </c>
      <c r="G165">
        <v>72.900000000000006</v>
      </c>
      <c r="H165">
        <v>1.004</v>
      </c>
      <c r="I165">
        <v>60</v>
      </c>
      <c r="J165">
        <v>56</v>
      </c>
      <c r="K165">
        <v>26.561266301194799</v>
      </c>
      <c r="L165">
        <f>J165+K165</f>
        <v>82.561266301194792</v>
      </c>
      <c r="M165">
        <v>49.583790884735997</v>
      </c>
      <c r="N165">
        <v>1000</v>
      </c>
      <c r="O165">
        <v>20.3155820476717</v>
      </c>
      <c r="P165">
        <v>90.882877280574903</v>
      </c>
      <c r="Q165">
        <v>0.24628360038793201</v>
      </c>
      <c r="R165">
        <f>1000/(N165*H165*(ABS(1+(-0.4)*(M165-E165))))</f>
        <v>0.12038604792098451</v>
      </c>
      <c r="S165">
        <v>1</v>
      </c>
    </row>
    <row r="166" spans="1:19" x14ac:dyDescent="0.4">
      <c r="A166">
        <v>165</v>
      </c>
      <c r="B166" t="s">
        <v>18</v>
      </c>
      <c r="C166" t="s">
        <v>19</v>
      </c>
      <c r="D166" t="s">
        <v>23</v>
      </c>
      <c r="E166">
        <v>23.5</v>
      </c>
      <c r="F166">
        <v>6.5</v>
      </c>
      <c r="G166">
        <v>1.8</v>
      </c>
      <c r="H166">
        <v>0.28100000000000003</v>
      </c>
      <c r="I166">
        <v>96</v>
      </c>
      <c r="J166">
        <v>55</v>
      </c>
      <c r="K166">
        <v>26.533673971714201</v>
      </c>
      <c r="L166">
        <f>J166+K166</f>
        <v>81.533673971714194</v>
      </c>
      <c r="M166">
        <v>29.864957324079999</v>
      </c>
      <c r="N166">
        <v>1000</v>
      </c>
      <c r="O166">
        <v>4.0448347623151903</v>
      </c>
      <c r="P166">
        <v>17.1856341950445</v>
      </c>
      <c r="Q166">
        <v>0.48493199953995297</v>
      </c>
      <c r="R166">
        <f>1000/(N166*H166*(ABS(1+(-0.4)*(M166-E166))))</f>
        <v>2.3019134254328857</v>
      </c>
      <c r="S166">
        <v>1</v>
      </c>
    </row>
    <row r="167" spans="1:19" x14ac:dyDescent="0.4">
      <c r="A167">
        <v>166</v>
      </c>
      <c r="B167" t="s">
        <v>18</v>
      </c>
      <c r="C167" t="s">
        <v>19</v>
      </c>
      <c r="D167" t="s">
        <v>23</v>
      </c>
      <c r="E167">
        <v>21</v>
      </c>
      <c r="F167">
        <v>2</v>
      </c>
      <c r="G167">
        <v>0</v>
      </c>
      <c r="H167">
        <v>0.123</v>
      </c>
      <c r="I167">
        <v>100</v>
      </c>
      <c r="J167">
        <v>54</v>
      </c>
      <c r="K167">
        <v>24.556028869230101</v>
      </c>
      <c r="L167">
        <f>J167+K167</f>
        <v>78.556028869230104</v>
      </c>
      <c r="M167">
        <v>23.578775289479999</v>
      </c>
      <c r="N167">
        <v>1000</v>
      </c>
      <c r="O167">
        <v>1.1146773616499801</v>
      </c>
      <c r="P167">
        <v>47.960423422781197</v>
      </c>
      <c r="Q167">
        <v>0.31494802032193803</v>
      </c>
      <c r="R167">
        <f>1000/(N167*H167*(ABS(1+(-0.4)*(M167-E167))))</f>
        <v>258.01496111535101</v>
      </c>
      <c r="S167">
        <v>1</v>
      </c>
    </row>
    <row r="168" spans="1:19" x14ac:dyDescent="0.4">
      <c r="A168">
        <v>167</v>
      </c>
      <c r="B168" t="s">
        <v>18</v>
      </c>
      <c r="C168" t="s">
        <v>19</v>
      </c>
      <c r="D168" t="s">
        <v>24</v>
      </c>
      <c r="E168">
        <v>23</v>
      </c>
      <c r="F168">
        <v>0.5</v>
      </c>
      <c r="G168">
        <v>1.8</v>
      </c>
      <c r="H168">
        <v>0.41399999999999998</v>
      </c>
      <c r="I168">
        <v>96</v>
      </c>
      <c r="J168">
        <v>54</v>
      </c>
      <c r="K168">
        <v>26.1703890336596</v>
      </c>
      <c r="L168">
        <f>J168+K168</f>
        <v>80.170389033659603</v>
      </c>
      <c r="M168">
        <v>31.471377560960001</v>
      </c>
      <c r="N168">
        <v>1000</v>
      </c>
      <c r="O168">
        <v>9.5904794276983605</v>
      </c>
      <c r="P168">
        <v>27.4117488204345</v>
      </c>
      <c r="Q168">
        <v>0.33176035852747399</v>
      </c>
      <c r="R168">
        <f>1000/(N168*H168*(ABS(1+(-0.4)*(M168-E168))))</f>
        <v>1.0112653707370589</v>
      </c>
      <c r="S168">
        <v>1</v>
      </c>
    </row>
    <row r="169" spans="1:19" x14ac:dyDescent="0.4">
      <c r="A169">
        <v>168</v>
      </c>
      <c r="B169" t="s">
        <v>18</v>
      </c>
      <c r="C169" t="s">
        <v>19</v>
      </c>
      <c r="D169" t="s">
        <v>21</v>
      </c>
      <c r="E169">
        <v>25.3</v>
      </c>
      <c r="F169">
        <v>0</v>
      </c>
      <c r="G169">
        <v>40.799999999999997</v>
      </c>
      <c r="H169">
        <v>0.86799999999999999</v>
      </c>
      <c r="I169">
        <v>88</v>
      </c>
      <c r="J169">
        <v>54</v>
      </c>
      <c r="K169">
        <v>24.938984843618702</v>
      </c>
      <c r="L169">
        <f>J169+K169</f>
        <v>78.938984843618698</v>
      </c>
      <c r="M169">
        <v>44.608421609007998</v>
      </c>
      <c r="N169">
        <v>1000</v>
      </c>
      <c r="O169">
        <v>4.1858721247818798</v>
      </c>
      <c r="P169">
        <v>91.557513067310197</v>
      </c>
      <c r="Q169">
        <v>8.7281856941866798E-2</v>
      </c>
      <c r="R169">
        <f>1000/(N169*H169*(ABS(1+(-0.4)*(M169-E169))))</f>
        <v>0.17135364633248382</v>
      </c>
      <c r="S169">
        <v>1</v>
      </c>
    </row>
    <row r="170" spans="1:19" x14ac:dyDescent="0.4">
      <c r="A170">
        <v>169</v>
      </c>
      <c r="B170" t="s">
        <v>18</v>
      </c>
      <c r="C170" t="s">
        <v>19</v>
      </c>
      <c r="D170" t="s">
        <v>21</v>
      </c>
      <c r="E170">
        <v>25.3</v>
      </c>
      <c r="F170">
        <v>0</v>
      </c>
      <c r="G170">
        <v>34.6</v>
      </c>
      <c r="H170">
        <v>0.72299999999999998</v>
      </c>
      <c r="I170">
        <v>64</v>
      </c>
      <c r="J170">
        <v>53</v>
      </c>
      <c r="K170">
        <v>26.552675858839201</v>
      </c>
      <c r="L170">
        <f>J170+K170</f>
        <v>79.552675858839194</v>
      </c>
      <c r="M170">
        <v>42.205420009072</v>
      </c>
      <c r="N170">
        <v>1000</v>
      </c>
      <c r="O170">
        <v>4.4147402542689997</v>
      </c>
      <c r="P170">
        <v>52.136553301853297</v>
      </c>
      <c r="Q170">
        <v>7.0591025166371904E-2</v>
      </c>
      <c r="R170">
        <f>1000/(N170*H170*(ABS(1+(-0.4)*(M170-E170))))</f>
        <v>0.24003567122350891</v>
      </c>
      <c r="S170">
        <v>1</v>
      </c>
    </row>
    <row r="171" spans="1:19" x14ac:dyDescent="0.4">
      <c r="A171">
        <v>170</v>
      </c>
      <c r="B171" t="s">
        <v>18</v>
      </c>
      <c r="C171" t="s">
        <v>19</v>
      </c>
      <c r="D171" t="s">
        <v>26</v>
      </c>
      <c r="E171">
        <v>24.9</v>
      </c>
      <c r="F171">
        <v>0</v>
      </c>
      <c r="G171">
        <v>92.6</v>
      </c>
      <c r="H171">
        <v>1.0449999999999999</v>
      </c>
      <c r="I171">
        <v>24</v>
      </c>
      <c r="J171">
        <v>53</v>
      </c>
      <c r="K171">
        <v>25.4064373395993</v>
      </c>
      <c r="L171">
        <f>J171+K171</f>
        <v>78.406437339599307</v>
      </c>
      <c r="M171">
        <v>48.19883323482</v>
      </c>
      <c r="N171">
        <v>1000</v>
      </c>
      <c r="O171">
        <v>5.3299116934808097</v>
      </c>
      <c r="P171">
        <v>54.3038740860232</v>
      </c>
      <c r="Q171">
        <v>0.101380444059643</v>
      </c>
      <c r="R171">
        <f>1000/(N171*H171*(ABS(1+(-0.4)*(M171-E171))))</f>
        <v>0.11502301454115001</v>
      </c>
      <c r="S171">
        <v>1</v>
      </c>
    </row>
    <row r="172" spans="1:19" x14ac:dyDescent="0.4">
      <c r="A172">
        <v>171</v>
      </c>
      <c r="B172" t="s">
        <v>18</v>
      </c>
      <c r="C172" t="s">
        <v>19</v>
      </c>
      <c r="D172" t="s">
        <v>23</v>
      </c>
      <c r="E172">
        <v>21</v>
      </c>
      <c r="F172">
        <v>12.5</v>
      </c>
      <c r="G172">
        <v>0</v>
      </c>
      <c r="H172">
        <v>0.17699999999999999</v>
      </c>
      <c r="I172">
        <v>98</v>
      </c>
      <c r="J172">
        <v>52</v>
      </c>
      <c r="K172">
        <v>26.572319886019098</v>
      </c>
      <c r="L172">
        <f>J172+K172</f>
        <v>78.572319886019102</v>
      </c>
      <c r="M172">
        <v>24.693983061600001</v>
      </c>
      <c r="N172">
        <v>1000</v>
      </c>
      <c r="O172">
        <v>37.223704298168897</v>
      </c>
      <c r="P172">
        <v>56.788995861181697</v>
      </c>
      <c r="Q172">
        <v>0.35164707686019903</v>
      </c>
      <c r="R172">
        <f>1000/(N172*H172*(ABS(1+(-0.4)*(M172-E172))))</f>
        <v>11.829559597255445</v>
      </c>
      <c r="S172">
        <v>1</v>
      </c>
    </row>
    <row r="173" spans="1:19" x14ac:dyDescent="0.4">
      <c r="A173">
        <v>172</v>
      </c>
      <c r="B173" t="s">
        <v>18</v>
      </c>
      <c r="C173" t="s">
        <v>19</v>
      </c>
      <c r="D173" t="s">
        <v>21</v>
      </c>
      <c r="E173">
        <v>24.2</v>
      </c>
      <c r="F173">
        <v>0</v>
      </c>
      <c r="G173">
        <v>48.7</v>
      </c>
      <c r="H173">
        <v>0.77500000000000002</v>
      </c>
      <c r="I173">
        <v>62</v>
      </c>
      <c r="J173">
        <v>51</v>
      </c>
      <c r="K173">
        <v>24.564295118930101</v>
      </c>
      <c r="L173">
        <f>J173+K173</f>
        <v>75.564295118930104</v>
      </c>
      <c r="M173">
        <v>40.874340921200002</v>
      </c>
      <c r="N173">
        <v>1000</v>
      </c>
      <c r="O173">
        <v>2.8758063365018498</v>
      </c>
      <c r="P173">
        <v>37.833667680085597</v>
      </c>
      <c r="Q173">
        <v>0.49945071605243901</v>
      </c>
      <c r="R173">
        <f>1000/(N173*H173*(ABS(1+(-0.4)*(M173-E173))))</f>
        <v>0.22758070160342986</v>
      </c>
      <c r="S173">
        <v>1</v>
      </c>
    </row>
    <row r="174" spans="1:19" x14ac:dyDescent="0.4">
      <c r="A174">
        <v>173</v>
      </c>
      <c r="B174" t="s">
        <v>18</v>
      </c>
      <c r="C174" t="s">
        <v>19</v>
      </c>
      <c r="D174" t="s">
        <v>25</v>
      </c>
      <c r="E174">
        <v>25.2</v>
      </c>
      <c r="F174">
        <v>0</v>
      </c>
      <c r="G174">
        <v>64.2</v>
      </c>
      <c r="H174">
        <v>0.88400000000000001</v>
      </c>
      <c r="I174">
        <v>36</v>
      </c>
      <c r="J174">
        <v>50</v>
      </c>
      <c r="K174">
        <v>24.017362384546399</v>
      </c>
      <c r="L174">
        <f>J174+K174</f>
        <v>74.017362384546402</v>
      </c>
      <c r="M174">
        <v>45.560274492479998</v>
      </c>
      <c r="N174">
        <v>1000</v>
      </c>
      <c r="O174">
        <v>33.528338793839403</v>
      </c>
      <c r="P174">
        <v>29.8934116962464</v>
      </c>
      <c r="Q174">
        <v>0.284891303650121</v>
      </c>
      <c r="R174">
        <f>1000/(N174*H174*(ABS(1+(-0.4)*(M174-E174))))</f>
        <v>0.15834327181439878</v>
      </c>
      <c r="S174">
        <v>1</v>
      </c>
    </row>
    <row r="175" spans="1:19" x14ac:dyDescent="0.4">
      <c r="A175">
        <v>174</v>
      </c>
      <c r="B175" t="s">
        <v>18</v>
      </c>
      <c r="C175" t="s">
        <v>19</v>
      </c>
      <c r="D175" t="s">
        <v>26</v>
      </c>
      <c r="E175">
        <v>24.1</v>
      </c>
      <c r="F175">
        <v>0</v>
      </c>
      <c r="G175">
        <v>67</v>
      </c>
      <c r="H175">
        <v>0.85</v>
      </c>
      <c r="I175">
        <v>22</v>
      </c>
      <c r="J175">
        <v>50</v>
      </c>
      <c r="K175">
        <v>25.059101511620501</v>
      </c>
      <c r="L175">
        <f>J175+K175</f>
        <v>75.059101511620497</v>
      </c>
      <c r="M175">
        <v>43.732756713999997</v>
      </c>
      <c r="N175">
        <v>1000</v>
      </c>
      <c r="O175">
        <v>12.402257259553</v>
      </c>
      <c r="P175">
        <v>9.22955680763787</v>
      </c>
      <c r="Q175">
        <v>0.43881443094817502</v>
      </c>
      <c r="R175">
        <f>1000/(N175*H175*(ABS(1+(-0.4)*(M175-E175))))</f>
        <v>0.17166977385401491</v>
      </c>
      <c r="S175">
        <v>1</v>
      </c>
    </row>
    <row r="176" spans="1:19" x14ac:dyDescent="0.4">
      <c r="A176">
        <v>175</v>
      </c>
      <c r="B176" t="s">
        <v>18</v>
      </c>
      <c r="C176" t="s">
        <v>19</v>
      </c>
      <c r="D176" t="s">
        <v>25</v>
      </c>
      <c r="E176">
        <v>25.3</v>
      </c>
      <c r="F176">
        <v>0</v>
      </c>
      <c r="G176">
        <v>90.7</v>
      </c>
      <c r="H176">
        <v>0.96299999999999997</v>
      </c>
      <c r="I176">
        <v>26</v>
      </c>
      <c r="J176">
        <v>50</v>
      </c>
      <c r="K176">
        <v>24.910519664438102</v>
      </c>
      <c r="L176">
        <f>J176+K176</f>
        <v>74.910519664438098</v>
      </c>
      <c r="M176">
        <v>47.617994566504002</v>
      </c>
      <c r="N176">
        <v>1000</v>
      </c>
      <c r="O176">
        <v>1.91305220992174</v>
      </c>
      <c r="P176">
        <v>18.007992458715599</v>
      </c>
      <c r="Q176">
        <v>0.171577768224868</v>
      </c>
      <c r="R176">
        <f>1000/(N176*H176*(ABS(1+(-0.4)*(M176-E176))))</f>
        <v>0.13099478805544523</v>
      </c>
      <c r="S176">
        <v>1</v>
      </c>
    </row>
    <row r="177" spans="1:19" x14ac:dyDescent="0.4">
      <c r="A177">
        <v>176</v>
      </c>
      <c r="B177" t="s">
        <v>18</v>
      </c>
      <c r="C177" t="s">
        <v>19</v>
      </c>
      <c r="D177" t="s">
        <v>26</v>
      </c>
      <c r="E177">
        <v>25.2</v>
      </c>
      <c r="F177">
        <v>0</v>
      </c>
      <c r="G177">
        <v>94.5</v>
      </c>
      <c r="H177">
        <v>0.95699999999999996</v>
      </c>
      <c r="I177">
        <v>16</v>
      </c>
      <c r="J177">
        <v>49</v>
      </c>
      <c r="K177">
        <v>25.540875643651901</v>
      </c>
      <c r="L177">
        <f>J177+K177</f>
        <v>74.540875643651901</v>
      </c>
      <c r="M177">
        <v>47.834403994223997</v>
      </c>
      <c r="N177">
        <v>1000</v>
      </c>
      <c r="O177">
        <v>1.9952475278461801</v>
      </c>
      <c r="P177">
        <v>36.751620835758899</v>
      </c>
      <c r="Q177">
        <v>7.3065540918948596E-2</v>
      </c>
      <c r="R177">
        <f>1000/(N177*H177*(ABS(1+(-0.4)*(M177-E177))))</f>
        <v>0.12974460030137969</v>
      </c>
      <c r="S177">
        <v>1</v>
      </c>
    </row>
    <row r="178" spans="1:19" x14ac:dyDescent="0.4">
      <c r="A178">
        <v>177</v>
      </c>
      <c r="B178" t="s">
        <v>18</v>
      </c>
      <c r="C178" t="s">
        <v>19</v>
      </c>
      <c r="D178" t="s">
        <v>20</v>
      </c>
      <c r="E178">
        <v>22.7</v>
      </c>
      <c r="F178">
        <v>0</v>
      </c>
      <c r="G178">
        <v>43.7</v>
      </c>
      <c r="H178">
        <v>0.73299999999999998</v>
      </c>
      <c r="I178">
        <v>52</v>
      </c>
      <c r="J178">
        <v>49</v>
      </c>
      <c r="K178">
        <v>25.353318687131001</v>
      </c>
      <c r="L178">
        <f>J178+K178</f>
        <v>74.353318687131008</v>
      </c>
      <c r="M178">
        <v>37.617410201887999</v>
      </c>
      <c r="N178">
        <v>1000</v>
      </c>
      <c r="O178">
        <v>3.07221771789535</v>
      </c>
      <c r="P178">
        <v>33.367176964583898</v>
      </c>
      <c r="Q178">
        <v>0.112610210425903</v>
      </c>
      <c r="R178">
        <f>1000/(N178*H178*(ABS(1+(-0.4)*(M178-E178))))</f>
        <v>0.27466606523372583</v>
      </c>
      <c r="S178">
        <v>1</v>
      </c>
    </row>
    <row r="179" spans="1:19" x14ac:dyDescent="0.4">
      <c r="A179">
        <v>178</v>
      </c>
      <c r="B179" t="s">
        <v>18</v>
      </c>
      <c r="C179" t="s">
        <v>19</v>
      </c>
      <c r="D179" t="s">
        <v>20</v>
      </c>
      <c r="E179">
        <v>24.8</v>
      </c>
      <c r="F179">
        <v>0</v>
      </c>
      <c r="G179">
        <v>73.099999999999994</v>
      </c>
      <c r="H179">
        <v>0.85299999999999998</v>
      </c>
      <c r="I179">
        <v>42</v>
      </c>
      <c r="J179">
        <v>49</v>
      </c>
      <c r="K179">
        <v>23.569983848403101</v>
      </c>
      <c r="L179">
        <f>J179+K179</f>
        <v>72.569983848403098</v>
      </c>
      <c r="M179">
        <v>43.784817865375999</v>
      </c>
      <c r="N179">
        <v>1000</v>
      </c>
      <c r="O179">
        <v>11.013184530943899</v>
      </c>
      <c r="P179">
        <v>56.557901650510097</v>
      </c>
      <c r="Q179">
        <v>0.13900516147071601</v>
      </c>
      <c r="R179">
        <f>1000/(N179*H179*(ABS(1+(-0.4)*(M179-E179))))</f>
        <v>0.17778979302798417</v>
      </c>
      <c r="S179">
        <v>1</v>
      </c>
    </row>
    <row r="180" spans="1:19" x14ac:dyDescent="0.4">
      <c r="A180">
        <v>179</v>
      </c>
      <c r="B180" t="s">
        <v>18</v>
      </c>
      <c r="C180" t="s">
        <v>19</v>
      </c>
      <c r="D180" t="s">
        <v>20</v>
      </c>
      <c r="E180">
        <v>25.6</v>
      </c>
      <c r="F180">
        <v>0</v>
      </c>
      <c r="G180">
        <v>82.3</v>
      </c>
      <c r="H180">
        <v>0.88700000000000001</v>
      </c>
      <c r="I180">
        <v>50</v>
      </c>
      <c r="J180">
        <v>48</v>
      </c>
      <c r="K180">
        <v>23.553665191763599</v>
      </c>
      <c r="L180">
        <f>J180+K180</f>
        <v>71.553665191763599</v>
      </c>
      <c r="M180">
        <v>46.171591529920001</v>
      </c>
      <c r="N180">
        <v>1000</v>
      </c>
      <c r="O180">
        <v>38.222589649040401</v>
      </c>
      <c r="P180">
        <v>58.143752908845897</v>
      </c>
      <c r="Q180">
        <v>1.08092282592685E-2</v>
      </c>
      <c r="R180">
        <f>1000/(N180*H180*(ABS(1+(-0.4)*(M180-E180))))</f>
        <v>0.15596242782902123</v>
      </c>
      <c r="S180">
        <v>1</v>
      </c>
    </row>
    <row r="181" spans="1:19" x14ac:dyDescent="0.4">
      <c r="A181">
        <v>180</v>
      </c>
      <c r="B181" t="s">
        <v>18</v>
      </c>
      <c r="C181" t="s">
        <v>19</v>
      </c>
      <c r="D181" t="s">
        <v>22</v>
      </c>
      <c r="E181">
        <v>23.7</v>
      </c>
      <c r="F181">
        <v>11</v>
      </c>
      <c r="G181">
        <v>34.799999999999997</v>
      </c>
      <c r="H181">
        <v>0.51100000000000001</v>
      </c>
      <c r="I181">
        <v>72</v>
      </c>
      <c r="J181">
        <v>48</v>
      </c>
      <c r="K181">
        <v>23.616517889371899</v>
      </c>
      <c r="L181">
        <f>J181+K181</f>
        <v>71.616517889371892</v>
      </c>
      <c r="M181">
        <v>35.316226484015999</v>
      </c>
      <c r="N181">
        <v>1000</v>
      </c>
      <c r="O181">
        <v>4.6039760560935896</v>
      </c>
      <c r="P181">
        <v>39.5573491473762</v>
      </c>
      <c r="Q181">
        <v>1.19895410721208E-2</v>
      </c>
      <c r="R181">
        <f>1000/(N181*H181*(ABS(1+(-0.4)*(M181-E181))))</f>
        <v>0.53666590169129769</v>
      </c>
      <c r="S181">
        <v>1</v>
      </c>
    </row>
    <row r="182" spans="1:19" x14ac:dyDescent="0.4">
      <c r="A182">
        <v>181</v>
      </c>
      <c r="B182" t="s">
        <v>18</v>
      </c>
      <c r="C182" t="s">
        <v>19</v>
      </c>
      <c r="D182" t="s">
        <v>23</v>
      </c>
      <c r="E182">
        <v>21.7</v>
      </c>
      <c r="F182">
        <v>4</v>
      </c>
      <c r="G182">
        <v>0</v>
      </c>
      <c r="H182">
        <v>0.33700000000000002</v>
      </c>
      <c r="I182">
        <v>98</v>
      </c>
      <c r="J182">
        <v>48</v>
      </c>
      <c r="K182">
        <v>24.483321940425899</v>
      </c>
      <c r="L182">
        <f>J182+K182</f>
        <v>72.483321940425895</v>
      </c>
      <c r="M182">
        <v>28.956305880736</v>
      </c>
      <c r="N182">
        <v>1000</v>
      </c>
      <c r="O182">
        <v>1.8588587768207501</v>
      </c>
      <c r="P182">
        <v>61.433922076598897</v>
      </c>
      <c r="Q182">
        <v>9.2684442437063003E-2</v>
      </c>
      <c r="R182">
        <f>1000/(N182*H182*(ABS(1+(-0.4)*(M182-E182))))</f>
        <v>1.5596973390964544</v>
      </c>
      <c r="S182">
        <v>1</v>
      </c>
    </row>
    <row r="183" spans="1:19" x14ac:dyDescent="0.4">
      <c r="A183">
        <v>182</v>
      </c>
      <c r="B183" t="s">
        <v>18</v>
      </c>
      <c r="C183" t="s">
        <v>19</v>
      </c>
      <c r="D183" t="s">
        <v>23</v>
      </c>
      <c r="E183">
        <v>20</v>
      </c>
      <c r="F183">
        <v>16</v>
      </c>
      <c r="G183">
        <v>0</v>
      </c>
      <c r="H183">
        <v>0.17899999999999999</v>
      </c>
      <c r="I183">
        <v>100</v>
      </c>
      <c r="J183">
        <v>47</v>
      </c>
      <c r="K183">
        <v>25.336568033367499</v>
      </c>
      <c r="L183">
        <f>J183+K183</f>
        <v>72.336568033367499</v>
      </c>
      <c r="M183">
        <v>23.7832298696</v>
      </c>
      <c r="N183">
        <v>1000</v>
      </c>
      <c r="O183">
        <v>8.6485114761842592</v>
      </c>
      <c r="P183">
        <v>49.457299219682703</v>
      </c>
      <c r="Q183">
        <v>5.4326672915455697E-2</v>
      </c>
      <c r="R183">
        <f>1000/(N183*H183*(ABS(1+(-0.4)*(M183-E183))))</f>
        <v>10.883849244625919</v>
      </c>
      <c r="S183">
        <v>1</v>
      </c>
    </row>
    <row r="184" spans="1:19" x14ac:dyDescent="0.4">
      <c r="A184">
        <v>183</v>
      </c>
      <c r="B184" t="s">
        <v>18</v>
      </c>
      <c r="C184" t="s">
        <v>19</v>
      </c>
      <c r="D184" t="s">
        <v>23</v>
      </c>
      <c r="E184">
        <v>17</v>
      </c>
      <c r="F184">
        <v>11</v>
      </c>
      <c r="G184">
        <v>0</v>
      </c>
      <c r="H184">
        <v>7.4999999999999997E-2</v>
      </c>
      <c r="I184">
        <v>100</v>
      </c>
      <c r="J184">
        <v>47</v>
      </c>
      <c r="K184">
        <v>24.1385898051917</v>
      </c>
      <c r="L184">
        <f>J184+K184</f>
        <v>71.1385898051917</v>
      </c>
      <c r="M184">
        <v>18.441049751000001</v>
      </c>
      <c r="N184">
        <v>1000</v>
      </c>
      <c r="O184">
        <v>29.7261107926421</v>
      </c>
      <c r="P184">
        <v>7.6685622182331503</v>
      </c>
      <c r="Q184">
        <v>8.9427671042795004E-2</v>
      </c>
      <c r="R184">
        <f>1000/(N184*H184*(ABS(1+(-0.4)*(M184-E184))))</f>
        <v>31.477714240882509</v>
      </c>
      <c r="S184">
        <v>1</v>
      </c>
    </row>
    <row r="185" spans="1:19" x14ac:dyDescent="0.4">
      <c r="A185">
        <v>184</v>
      </c>
      <c r="B185" t="s">
        <v>18</v>
      </c>
      <c r="C185" t="s">
        <v>19</v>
      </c>
      <c r="D185" t="s">
        <v>22</v>
      </c>
      <c r="E185">
        <v>19.7</v>
      </c>
      <c r="F185">
        <v>19.5</v>
      </c>
      <c r="G185">
        <v>9.1999999999999993</v>
      </c>
      <c r="H185">
        <v>0.26500000000000001</v>
      </c>
      <c r="I185">
        <v>84</v>
      </c>
      <c r="J185">
        <v>46</v>
      </c>
      <c r="K185">
        <v>23.330621854950699</v>
      </c>
      <c r="L185">
        <f>J185+K185</f>
        <v>69.330621854950692</v>
      </c>
      <c r="M185">
        <v>25.31819665862</v>
      </c>
      <c r="N185">
        <v>1000</v>
      </c>
      <c r="O185">
        <v>27.8615918802744</v>
      </c>
      <c r="P185">
        <v>5.4395836884705604</v>
      </c>
      <c r="Q185">
        <v>3.5770993663596998E-2</v>
      </c>
      <c r="R185">
        <f>1000/(N185*H185*(ABS(1+(-0.4)*(M185-E185))))</f>
        <v>3.025454548567847</v>
      </c>
      <c r="S185">
        <v>1</v>
      </c>
    </row>
    <row r="186" spans="1:19" x14ac:dyDescent="0.4">
      <c r="A186">
        <v>185</v>
      </c>
      <c r="B186" t="s">
        <v>18</v>
      </c>
      <c r="C186" t="s">
        <v>19</v>
      </c>
      <c r="D186" t="s">
        <v>21</v>
      </c>
      <c r="E186">
        <v>15.2</v>
      </c>
      <c r="F186">
        <v>0.5</v>
      </c>
      <c r="G186">
        <v>36.1</v>
      </c>
      <c r="H186">
        <v>0.51700000000000002</v>
      </c>
      <c r="I186">
        <v>64</v>
      </c>
      <c r="J186">
        <v>46</v>
      </c>
      <c r="K186">
        <v>25.7918145598824</v>
      </c>
      <c r="L186">
        <f>J186+K186</f>
        <v>71.791814559882397</v>
      </c>
      <c r="M186">
        <v>25.079233817024001</v>
      </c>
      <c r="N186">
        <v>1000</v>
      </c>
      <c r="O186">
        <v>14.148999999441999</v>
      </c>
      <c r="P186">
        <v>13.113783938663399</v>
      </c>
      <c r="Q186">
        <v>0.15735903974128701</v>
      </c>
      <c r="R186">
        <f>1000/(N186*H186*(ABS(1+(-0.4)*(M186-E186))))</f>
        <v>0.65529702159825087</v>
      </c>
      <c r="S186">
        <v>1</v>
      </c>
    </row>
    <row r="187" spans="1:19" x14ac:dyDescent="0.4">
      <c r="A187">
        <v>186</v>
      </c>
      <c r="B187" t="s">
        <v>18</v>
      </c>
      <c r="C187" t="s">
        <v>19</v>
      </c>
      <c r="D187" t="s">
        <v>25</v>
      </c>
      <c r="E187">
        <v>14.9</v>
      </c>
      <c r="F187">
        <v>0</v>
      </c>
      <c r="G187">
        <v>73.3</v>
      </c>
      <c r="H187">
        <v>0.8</v>
      </c>
      <c r="I187">
        <v>30</v>
      </c>
      <c r="J187">
        <v>46</v>
      </c>
      <c r="K187">
        <v>24.9295688031034</v>
      </c>
      <c r="L187">
        <f>J187+K187</f>
        <v>70.929568803103393</v>
      </c>
      <c r="M187">
        <v>29.141385382399999</v>
      </c>
      <c r="N187">
        <v>1000</v>
      </c>
      <c r="O187">
        <v>2.3573045212586399</v>
      </c>
      <c r="P187">
        <v>51.745451027902099</v>
      </c>
      <c r="Q187">
        <v>0.35435963192698899</v>
      </c>
      <c r="R187">
        <f>1000/(N187*H187*(ABS(1+(-0.4)*(M187-E187))))</f>
        <v>0.26615257895241951</v>
      </c>
      <c r="S187">
        <v>1</v>
      </c>
    </row>
    <row r="188" spans="1:19" x14ac:dyDescent="0.4">
      <c r="A188">
        <v>187</v>
      </c>
      <c r="B188" t="s">
        <v>18</v>
      </c>
      <c r="C188" t="s">
        <v>19</v>
      </c>
      <c r="D188" t="s">
        <v>25</v>
      </c>
      <c r="E188">
        <v>17.399999999999999</v>
      </c>
      <c r="F188">
        <v>0</v>
      </c>
      <c r="G188">
        <v>93.8</v>
      </c>
      <c r="H188">
        <v>0.90200000000000002</v>
      </c>
      <c r="I188">
        <v>28</v>
      </c>
      <c r="J188">
        <v>46</v>
      </c>
      <c r="K188">
        <v>25.821458299432301</v>
      </c>
      <c r="L188">
        <f>J188+K188</f>
        <v>71.821458299432294</v>
      </c>
      <c r="M188">
        <v>34.388883301103903</v>
      </c>
      <c r="N188">
        <v>1000</v>
      </c>
      <c r="O188">
        <v>7.0006489885698704</v>
      </c>
      <c r="P188">
        <v>45.325660047574601</v>
      </c>
      <c r="Q188">
        <v>7.6772401770510201E-2</v>
      </c>
      <c r="R188">
        <f>1000/(N188*H188*(ABS(1+(-0.4)*(M188-E188))))</f>
        <v>0.19129277030383651</v>
      </c>
      <c r="S188">
        <v>1</v>
      </c>
    </row>
    <row r="189" spans="1:19" x14ac:dyDescent="0.4">
      <c r="A189">
        <v>188</v>
      </c>
      <c r="B189" t="s">
        <v>18</v>
      </c>
      <c r="C189" t="s">
        <v>19</v>
      </c>
      <c r="D189" t="s">
        <v>20</v>
      </c>
      <c r="E189">
        <v>19.7</v>
      </c>
      <c r="F189">
        <v>0</v>
      </c>
      <c r="G189">
        <v>35.299999999999997</v>
      </c>
      <c r="H189">
        <v>0.63200000000000001</v>
      </c>
      <c r="I189">
        <v>70</v>
      </c>
      <c r="J189">
        <v>45</v>
      </c>
      <c r="K189">
        <v>25.278711427561898</v>
      </c>
      <c r="L189">
        <f>J189+K189</f>
        <v>70.278711427561902</v>
      </c>
      <c r="M189">
        <v>32.272853602399998</v>
      </c>
      <c r="N189">
        <v>1000</v>
      </c>
      <c r="O189">
        <v>0.27171709265941302</v>
      </c>
      <c r="P189">
        <v>1.8538498820843301</v>
      </c>
      <c r="Q189">
        <v>0.108516708886294</v>
      </c>
      <c r="R189">
        <f>1000/(N189*H189*(ABS(1+(-0.4)*(M189-E189))))</f>
        <v>0.39270859665717223</v>
      </c>
      <c r="S189">
        <v>1</v>
      </c>
    </row>
    <row r="190" spans="1:19" x14ac:dyDescent="0.4">
      <c r="A190">
        <v>189</v>
      </c>
      <c r="B190" t="s">
        <v>18</v>
      </c>
      <c r="C190" t="s">
        <v>19</v>
      </c>
      <c r="D190" t="s">
        <v>25</v>
      </c>
      <c r="E190">
        <v>21.7</v>
      </c>
      <c r="F190">
        <v>0</v>
      </c>
      <c r="G190">
        <v>88.5</v>
      </c>
      <c r="H190">
        <v>0.86399999999999999</v>
      </c>
      <c r="I190">
        <v>18</v>
      </c>
      <c r="J190">
        <v>45</v>
      </c>
      <c r="K190">
        <v>23.944085636043699</v>
      </c>
      <c r="L190">
        <f>J190+K190</f>
        <v>68.944085636043695</v>
      </c>
      <c r="M190">
        <v>39.968645962239997</v>
      </c>
      <c r="N190">
        <v>1000</v>
      </c>
      <c r="O190">
        <v>7.61549659864197</v>
      </c>
      <c r="P190">
        <v>62.989604064387699</v>
      </c>
      <c r="Q190">
        <v>0.201789508247852</v>
      </c>
      <c r="R190">
        <f>1000/(N190*H190*(ABS(1+(-0.4)*(M190-E190))))</f>
        <v>0.1834982233380984</v>
      </c>
      <c r="S190">
        <v>1</v>
      </c>
    </row>
    <row r="191" spans="1:19" x14ac:dyDescent="0.4">
      <c r="A191">
        <v>190</v>
      </c>
      <c r="B191" t="s">
        <v>18</v>
      </c>
      <c r="C191" t="s">
        <v>19</v>
      </c>
      <c r="D191" t="s">
        <v>26</v>
      </c>
      <c r="E191">
        <v>21.2</v>
      </c>
      <c r="F191">
        <v>0</v>
      </c>
      <c r="G191">
        <v>78.3</v>
      </c>
      <c r="H191">
        <v>0.82399999999999995</v>
      </c>
      <c r="I191">
        <v>24</v>
      </c>
      <c r="J191">
        <v>45</v>
      </c>
      <c r="K191">
        <v>23.6367446701096</v>
      </c>
      <c r="L191">
        <f>J191+K191</f>
        <v>68.636744670109607</v>
      </c>
      <c r="M191">
        <v>39.094597266944</v>
      </c>
      <c r="N191">
        <v>1000</v>
      </c>
      <c r="O191">
        <v>18.1656146345622</v>
      </c>
      <c r="P191">
        <v>22.567160147062001</v>
      </c>
      <c r="Q191">
        <v>0.30168284609965801</v>
      </c>
      <c r="R191">
        <f>1000/(N191*H191*(ABS(1+(-0.4)*(M191-E191))))</f>
        <v>0.19708086739228814</v>
      </c>
      <c r="S191">
        <v>1</v>
      </c>
    </row>
    <row r="192" spans="1:19" x14ac:dyDescent="0.4">
      <c r="A192">
        <v>191</v>
      </c>
      <c r="B192" t="s">
        <v>18</v>
      </c>
      <c r="C192" t="s">
        <v>19</v>
      </c>
      <c r="D192" t="s">
        <v>21</v>
      </c>
      <c r="E192">
        <v>20.399999999999999</v>
      </c>
      <c r="F192">
        <v>0</v>
      </c>
      <c r="G192">
        <v>89.6</v>
      </c>
      <c r="H192">
        <v>0.85799999999999998</v>
      </c>
      <c r="I192">
        <v>50</v>
      </c>
      <c r="J192">
        <v>45</v>
      </c>
      <c r="K192">
        <v>25.3401233130555</v>
      </c>
      <c r="L192">
        <f>J192+K192</f>
        <v>70.3401233130555</v>
      </c>
      <c r="M192">
        <v>38.672945474784001</v>
      </c>
      <c r="N192">
        <v>1000</v>
      </c>
      <c r="O192">
        <v>14.4009928928094</v>
      </c>
      <c r="P192">
        <v>56.792868369498798</v>
      </c>
      <c r="Q192">
        <v>0.45752423536238801</v>
      </c>
      <c r="R192">
        <f>1000/(N192*H192*(ABS(1+(-0.4)*(M192-E192))))</f>
        <v>0.18473105853380978</v>
      </c>
      <c r="S192">
        <v>1</v>
      </c>
    </row>
    <row r="193" spans="1:19" x14ac:dyDescent="0.4">
      <c r="A193">
        <v>192</v>
      </c>
      <c r="B193" t="s">
        <v>18</v>
      </c>
      <c r="C193" t="s">
        <v>19</v>
      </c>
      <c r="D193" t="s">
        <v>28</v>
      </c>
      <c r="E193">
        <v>19.3</v>
      </c>
      <c r="F193">
        <v>0</v>
      </c>
      <c r="G193">
        <v>0</v>
      </c>
      <c r="H193">
        <v>6.9000000000000006E-2</v>
      </c>
      <c r="I193">
        <v>100</v>
      </c>
      <c r="J193">
        <v>45</v>
      </c>
      <c r="K193">
        <v>23.5240282013309</v>
      </c>
      <c r="L193">
        <f>J193+K193</f>
        <v>68.524028201330907</v>
      </c>
      <c r="M193">
        <v>20.6621016277</v>
      </c>
      <c r="N193">
        <v>1000</v>
      </c>
      <c r="O193">
        <v>4.0990494132466901</v>
      </c>
      <c r="P193">
        <v>95.617879721843195</v>
      </c>
      <c r="Q193">
        <v>0.43801234339822798</v>
      </c>
      <c r="R193">
        <f>1000/(N193*H193*(ABS(1+(-0.4)*(M193-E193))))</f>
        <v>31.841054473728242</v>
      </c>
      <c r="S193">
        <v>1</v>
      </c>
    </row>
    <row r="194" spans="1:19" x14ac:dyDescent="0.4">
      <c r="A194">
        <v>193</v>
      </c>
      <c r="B194" t="s">
        <v>18</v>
      </c>
      <c r="C194" t="s">
        <v>19</v>
      </c>
      <c r="D194" t="s">
        <v>23</v>
      </c>
      <c r="E194">
        <v>19.100000000000001</v>
      </c>
      <c r="F194">
        <v>7.5</v>
      </c>
      <c r="G194">
        <v>0</v>
      </c>
      <c r="H194">
        <v>0.21099999999999999</v>
      </c>
      <c r="I194">
        <v>100</v>
      </c>
      <c r="J194">
        <v>44</v>
      </c>
      <c r="K194">
        <v>25.723522558076102</v>
      </c>
      <c r="L194">
        <f>J194+K194</f>
        <v>69.723522558076098</v>
      </c>
      <c r="M194">
        <v>23.463287225336</v>
      </c>
      <c r="N194">
        <v>1000</v>
      </c>
      <c r="O194">
        <v>3.1279029533118798</v>
      </c>
      <c r="P194">
        <v>76.266482920817495</v>
      </c>
      <c r="Q194">
        <v>0.48755346570830799</v>
      </c>
      <c r="R194">
        <f>1000/(N194*H194*(ABS(1+(-0.4)*(M194-E194))))</f>
        <v>6.3588377954402207</v>
      </c>
      <c r="S194">
        <v>1</v>
      </c>
    </row>
    <row r="195" spans="1:19" x14ac:dyDescent="0.4">
      <c r="A195">
        <v>194</v>
      </c>
      <c r="B195" t="s">
        <v>18</v>
      </c>
      <c r="C195" t="s">
        <v>19</v>
      </c>
      <c r="D195" t="s">
        <v>25</v>
      </c>
      <c r="E195">
        <v>21</v>
      </c>
      <c r="F195">
        <v>0</v>
      </c>
      <c r="G195">
        <v>88.2</v>
      </c>
      <c r="H195">
        <v>0.84599999999999997</v>
      </c>
      <c r="I195">
        <v>12</v>
      </c>
      <c r="J195">
        <v>44</v>
      </c>
      <c r="K195">
        <v>26.654211474219501</v>
      </c>
      <c r="L195">
        <f>J195+K195</f>
        <v>70.654211474219494</v>
      </c>
      <c r="M195">
        <v>37.603566660719999</v>
      </c>
      <c r="N195">
        <v>1000</v>
      </c>
      <c r="O195">
        <v>1.98833973054377</v>
      </c>
      <c r="P195">
        <v>90.720029450285594</v>
      </c>
      <c r="Q195">
        <v>3.02735861135272E-2</v>
      </c>
      <c r="R195">
        <f>1000/(N195*H195*(ABS(1+(-0.4)*(M195-E195))))</f>
        <v>0.20952733541842425</v>
      </c>
      <c r="S195">
        <v>1</v>
      </c>
    </row>
    <row r="196" spans="1:19" x14ac:dyDescent="0.4">
      <c r="A196">
        <v>195</v>
      </c>
      <c r="B196" t="s">
        <v>18</v>
      </c>
      <c r="C196" t="s">
        <v>19</v>
      </c>
      <c r="D196" t="s">
        <v>23</v>
      </c>
      <c r="E196">
        <v>19.3</v>
      </c>
      <c r="F196">
        <v>1</v>
      </c>
      <c r="G196">
        <v>0</v>
      </c>
      <c r="H196">
        <v>7.0000000000000007E-2</v>
      </c>
      <c r="I196">
        <v>100</v>
      </c>
      <c r="J196">
        <v>43</v>
      </c>
      <c r="K196">
        <v>23.059383280096</v>
      </c>
      <c r="L196">
        <f>J196+K196</f>
        <v>66.059383280096</v>
      </c>
      <c r="M196">
        <v>20.727234590319998</v>
      </c>
      <c r="N196">
        <v>1000</v>
      </c>
      <c r="O196">
        <v>13.1051316606955</v>
      </c>
      <c r="P196">
        <v>63.677226057785198</v>
      </c>
      <c r="Q196">
        <v>0.381539634599531</v>
      </c>
      <c r="R196">
        <f>1000/(N196*H196*(ABS(1+(-0.4)*(M196-E196))))</f>
        <v>33.291794638437317</v>
      </c>
      <c r="S196">
        <v>1</v>
      </c>
    </row>
    <row r="197" spans="1:19" x14ac:dyDescent="0.4">
      <c r="A197">
        <v>196</v>
      </c>
      <c r="B197" t="s">
        <v>18</v>
      </c>
      <c r="C197" t="s">
        <v>19</v>
      </c>
      <c r="D197" t="s">
        <v>23</v>
      </c>
      <c r="E197">
        <v>16.399999999999999</v>
      </c>
      <c r="F197">
        <v>19.5</v>
      </c>
      <c r="G197">
        <v>0</v>
      </c>
      <c r="H197">
        <v>0.125</v>
      </c>
      <c r="I197">
        <v>100</v>
      </c>
      <c r="J197">
        <v>43</v>
      </c>
      <c r="K197">
        <v>24.063920810704001</v>
      </c>
      <c r="L197">
        <f>J197+K197</f>
        <v>67.063920810704005</v>
      </c>
      <c r="M197">
        <v>18.750637766000001</v>
      </c>
      <c r="N197">
        <v>1000</v>
      </c>
      <c r="O197">
        <v>5.8883682673026598</v>
      </c>
      <c r="P197">
        <v>12.309734611495699</v>
      </c>
      <c r="Q197">
        <v>0.467558489801634</v>
      </c>
      <c r="R197">
        <f>1000/(N197*H197*(ABS(1+(-0.4)*(M197-E197))))</f>
        <v>133.90265707997037</v>
      </c>
      <c r="S197">
        <v>1</v>
      </c>
    </row>
    <row r="198" spans="1:19" x14ac:dyDescent="0.4">
      <c r="A198">
        <v>197</v>
      </c>
      <c r="B198" t="s">
        <v>18</v>
      </c>
      <c r="C198" t="s">
        <v>19</v>
      </c>
      <c r="D198" t="s">
        <v>23</v>
      </c>
      <c r="E198">
        <v>19.399999999999999</v>
      </c>
      <c r="F198">
        <v>50</v>
      </c>
      <c r="G198">
        <v>0</v>
      </c>
      <c r="H198">
        <v>0.14499999999999999</v>
      </c>
      <c r="I198">
        <v>100</v>
      </c>
      <c r="J198">
        <v>43</v>
      </c>
      <c r="K198">
        <v>23.1191140847037</v>
      </c>
      <c r="L198">
        <f>J198+K198</f>
        <v>66.119114084703696</v>
      </c>
      <c r="M198">
        <v>22.523650484720001</v>
      </c>
      <c r="N198">
        <v>1000</v>
      </c>
      <c r="O198">
        <v>4.21813008695276</v>
      </c>
      <c r="P198">
        <v>56.978260730024203</v>
      </c>
      <c r="Q198">
        <v>7.2630207774915106E-2</v>
      </c>
      <c r="R198">
        <f>1000/(N198*H198*(ABS(1+(-0.4)*(M198-E198))))</f>
        <v>27.645900601016304</v>
      </c>
      <c r="S198">
        <v>1</v>
      </c>
    </row>
    <row r="199" spans="1:19" x14ac:dyDescent="0.4">
      <c r="A199">
        <v>198</v>
      </c>
      <c r="B199" t="s">
        <v>18</v>
      </c>
      <c r="C199" t="s">
        <v>19</v>
      </c>
      <c r="D199" t="s">
        <v>23</v>
      </c>
      <c r="E199">
        <v>18.600000000000001</v>
      </c>
      <c r="F199">
        <v>3</v>
      </c>
      <c r="G199">
        <v>0</v>
      </c>
      <c r="H199">
        <v>0.127</v>
      </c>
      <c r="I199">
        <v>100</v>
      </c>
      <c r="J199">
        <v>43</v>
      </c>
      <c r="K199">
        <v>26.4698154475854</v>
      </c>
      <c r="L199">
        <f>J199+K199</f>
        <v>69.469815447585404</v>
      </c>
      <c r="M199">
        <v>21.200675989392</v>
      </c>
      <c r="N199">
        <v>1000</v>
      </c>
      <c r="O199">
        <v>28.872179309728399</v>
      </c>
      <c r="P199">
        <v>29.717079389784701</v>
      </c>
      <c r="Q199">
        <v>0.228555974606173</v>
      </c>
      <c r="R199">
        <f>1000/(N199*H199*(ABS(1+(-0.4)*(M199-E199))))</f>
        <v>195.52864083045486</v>
      </c>
      <c r="S199">
        <v>1</v>
      </c>
    </row>
    <row r="200" spans="1:19" x14ac:dyDescent="0.4">
      <c r="A200">
        <v>199</v>
      </c>
      <c r="B200" t="s">
        <v>18</v>
      </c>
      <c r="C200" t="s">
        <v>19</v>
      </c>
      <c r="D200" t="s">
        <v>23</v>
      </c>
      <c r="E200">
        <v>17.8</v>
      </c>
      <c r="F200">
        <v>9</v>
      </c>
      <c r="G200">
        <v>0</v>
      </c>
      <c r="H200">
        <v>5.8999999999999997E-2</v>
      </c>
      <c r="I200">
        <v>100</v>
      </c>
      <c r="J200">
        <v>43</v>
      </c>
      <c r="K200">
        <v>24.7161287693011</v>
      </c>
      <c r="L200">
        <f>J200+K200</f>
        <v>67.716128769301093</v>
      </c>
      <c r="M200">
        <v>19.021022781184001</v>
      </c>
      <c r="N200">
        <v>1000</v>
      </c>
      <c r="O200">
        <v>0.54159729119718802</v>
      </c>
      <c r="P200">
        <v>10.6708627859604</v>
      </c>
      <c r="Q200">
        <v>0.25129994815655099</v>
      </c>
      <c r="R200">
        <f>1000/(N200*H200*(ABS(1+(-0.4)*(M200-E200))))</f>
        <v>33.130286241656819</v>
      </c>
      <c r="S200">
        <v>1</v>
      </c>
    </row>
    <row r="201" spans="1:19" x14ac:dyDescent="0.4">
      <c r="A201">
        <v>200</v>
      </c>
      <c r="B201" t="s">
        <v>18</v>
      </c>
      <c r="C201" t="s">
        <v>19</v>
      </c>
      <c r="D201" t="s">
        <v>20</v>
      </c>
      <c r="E201">
        <v>18.5</v>
      </c>
      <c r="F201">
        <v>0</v>
      </c>
      <c r="G201">
        <v>87.9</v>
      </c>
      <c r="H201">
        <v>0.84799999999999998</v>
      </c>
      <c r="I201">
        <v>54</v>
      </c>
      <c r="J201">
        <v>42</v>
      </c>
      <c r="K201">
        <v>26.588773064607398</v>
      </c>
      <c r="L201">
        <f>J201+K201</f>
        <v>68.588773064607395</v>
      </c>
      <c r="M201">
        <v>34.438921571839998</v>
      </c>
      <c r="N201">
        <v>1000</v>
      </c>
      <c r="O201">
        <v>3.3676673542517102</v>
      </c>
      <c r="P201">
        <v>61.7183712257089</v>
      </c>
      <c r="Q201">
        <v>0.38042267439833599</v>
      </c>
      <c r="R201">
        <f>1000/(N201*H201*(ABS(1+(-0.4)*(M201-E201))))</f>
        <v>0.21937126366781282</v>
      </c>
      <c r="S201">
        <v>1</v>
      </c>
    </row>
    <row r="202" spans="1:19" x14ac:dyDescent="0.4">
      <c r="A202">
        <v>201</v>
      </c>
      <c r="B202" t="s">
        <v>18</v>
      </c>
      <c r="C202" t="s">
        <v>19</v>
      </c>
      <c r="D202" t="s">
        <v>25</v>
      </c>
      <c r="E202">
        <v>20.7</v>
      </c>
      <c r="F202">
        <v>0</v>
      </c>
      <c r="G202">
        <v>75.7</v>
      </c>
      <c r="H202">
        <v>0.85099999999999998</v>
      </c>
      <c r="I202">
        <v>12</v>
      </c>
      <c r="J202">
        <v>42</v>
      </c>
      <c r="K202">
        <v>23.982331087994901</v>
      </c>
      <c r="L202">
        <f>J202+K202</f>
        <v>65.982331087994908</v>
      </c>
      <c r="M202">
        <v>38.360293557360002</v>
      </c>
      <c r="N202">
        <v>1000</v>
      </c>
      <c r="O202">
        <v>2.0228282531067299</v>
      </c>
      <c r="P202">
        <v>53.301312363540397</v>
      </c>
      <c r="Q202">
        <v>0.139081538771856</v>
      </c>
      <c r="R202">
        <f>1000/(N202*H202*(ABS(1+(-0.4)*(M202-E202))))</f>
        <v>0.19377727205014941</v>
      </c>
      <c r="S202">
        <v>1</v>
      </c>
    </row>
    <row r="203" spans="1:19" x14ac:dyDescent="0.4">
      <c r="A203">
        <v>202</v>
      </c>
      <c r="B203" t="s">
        <v>18</v>
      </c>
      <c r="C203" t="s">
        <v>19</v>
      </c>
      <c r="D203" t="s">
        <v>21</v>
      </c>
      <c r="E203">
        <v>20.2</v>
      </c>
      <c r="F203">
        <v>0</v>
      </c>
      <c r="G203">
        <v>73.8</v>
      </c>
      <c r="H203">
        <v>0.84199999999999997</v>
      </c>
      <c r="I203">
        <v>54</v>
      </c>
      <c r="J203">
        <v>42</v>
      </c>
      <c r="K203">
        <v>26.383545975671499</v>
      </c>
      <c r="L203">
        <f>J203+K203</f>
        <v>68.383545975671495</v>
      </c>
      <c r="M203">
        <v>38.540257190512001</v>
      </c>
      <c r="N203">
        <v>1000</v>
      </c>
      <c r="O203">
        <v>33.437200612234399</v>
      </c>
      <c r="P203">
        <v>25.405669811389899</v>
      </c>
      <c r="Q203">
        <v>0.14663791629359299</v>
      </c>
      <c r="R203">
        <f>1000/(N203*H203*(ABS(1+(-0.4)*(M203-E203))))</f>
        <v>0.18744147297816363</v>
      </c>
      <c r="S203">
        <v>1</v>
      </c>
    </row>
    <row r="204" spans="1:19" x14ac:dyDescent="0.4">
      <c r="A204">
        <v>203</v>
      </c>
      <c r="B204" t="s">
        <v>18</v>
      </c>
      <c r="C204" t="s">
        <v>19</v>
      </c>
      <c r="D204" t="s">
        <v>26</v>
      </c>
      <c r="E204">
        <v>21.9</v>
      </c>
      <c r="F204">
        <v>0</v>
      </c>
      <c r="G204">
        <v>75.8</v>
      </c>
      <c r="H204">
        <v>0.84099999999999997</v>
      </c>
      <c r="I204">
        <v>30</v>
      </c>
      <c r="J204">
        <v>42</v>
      </c>
      <c r="K204">
        <v>26.578239768570398</v>
      </c>
      <c r="L204">
        <f>J204+K204</f>
        <v>68.578239768570398</v>
      </c>
      <c r="M204">
        <v>40.812119277972002</v>
      </c>
      <c r="N204">
        <v>1000</v>
      </c>
      <c r="O204">
        <v>26.942603478341798</v>
      </c>
      <c r="P204">
        <v>27.801032294143301</v>
      </c>
      <c r="Q204">
        <v>0.100731854749288</v>
      </c>
      <c r="R204">
        <f>1000/(N204*H204*(ABS(1+(-0.4)*(M204-E204))))</f>
        <v>0.18112539611028153</v>
      </c>
      <c r="S204">
        <v>1</v>
      </c>
    </row>
    <row r="205" spans="1:19" x14ac:dyDescent="0.4">
      <c r="A205">
        <v>204</v>
      </c>
      <c r="B205" t="s">
        <v>18</v>
      </c>
      <c r="C205" t="s">
        <v>19</v>
      </c>
      <c r="D205" t="s">
        <v>21</v>
      </c>
      <c r="E205">
        <v>23.7</v>
      </c>
      <c r="F205">
        <v>0</v>
      </c>
      <c r="G205">
        <v>65.400000000000006</v>
      </c>
      <c r="H205">
        <v>0.78200000000000003</v>
      </c>
      <c r="I205">
        <v>58</v>
      </c>
      <c r="J205">
        <v>42</v>
      </c>
      <c r="K205">
        <v>23.403024564775802</v>
      </c>
      <c r="L205">
        <f>J205+K205</f>
        <v>65.403024564775805</v>
      </c>
      <c r="M205">
        <v>41.948439769296002</v>
      </c>
      <c r="N205">
        <v>1000</v>
      </c>
      <c r="O205">
        <v>2.2789495828647501</v>
      </c>
      <c r="P205">
        <v>15.381638652382399</v>
      </c>
      <c r="Q205">
        <v>0.28332722593458798</v>
      </c>
      <c r="R205">
        <f>1000/(N205*H205*(ABS(1+(-0.4)*(M205-E205))))</f>
        <v>0.20299985224723446</v>
      </c>
      <c r="S205">
        <v>1</v>
      </c>
    </row>
    <row r="206" spans="1:19" x14ac:dyDescent="0.4">
      <c r="A206">
        <v>205</v>
      </c>
      <c r="B206" t="s">
        <v>18</v>
      </c>
      <c r="C206" t="s">
        <v>19</v>
      </c>
      <c r="D206" t="s">
        <v>21</v>
      </c>
      <c r="E206">
        <v>21.1</v>
      </c>
      <c r="F206">
        <v>0</v>
      </c>
      <c r="G206">
        <v>25.6</v>
      </c>
      <c r="H206">
        <v>0.624</v>
      </c>
      <c r="I206">
        <v>86</v>
      </c>
      <c r="J206">
        <v>42</v>
      </c>
      <c r="K206">
        <v>25.420156313223799</v>
      </c>
      <c r="L206">
        <f>J206+K206</f>
        <v>67.420156313223799</v>
      </c>
      <c r="M206">
        <v>33.549068894080001</v>
      </c>
      <c r="N206">
        <v>1000</v>
      </c>
      <c r="O206">
        <v>0.60352338815783202</v>
      </c>
      <c r="P206">
        <v>46.831191125546098</v>
      </c>
      <c r="Q206">
        <v>3.2492973756475703E-2</v>
      </c>
      <c r="R206">
        <f>1000/(N206*H206*(ABS(1+(-0.4)*(M206-E206))))</f>
        <v>0.40269198043187671</v>
      </c>
      <c r="S206">
        <v>1</v>
      </c>
    </row>
    <row r="207" spans="1:19" x14ac:dyDescent="0.4">
      <c r="A207">
        <v>206</v>
      </c>
      <c r="B207" t="s">
        <v>18</v>
      </c>
      <c r="C207" t="s">
        <v>19</v>
      </c>
      <c r="D207" t="s">
        <v>26</v>
      </c>
      <c r="E207">
        <v>22.4</v>
      </c>
      <c r="F207">
        <v>0</v>
      </c>
      <c r="G207">
        <v>91.1</v>
      </c>
      <c r="H207">
        <v>0.91400000000000003</v>
      </c>
      <c r="I207">
        <v>30</v>
      </c>
      <c r="J207">
        <v>42</v>
      </c>
      <c r="K207">
        <v>24.0044187464994</v>
      </c>
      <c r="L207">
        <f>J207+K207</f>
        <v>66.004418746499397</v>
      </c>
      <c r="M207">
        <v>42.963951810175999</v>
      </c>
      <c r="N207">
        <v>1000</v>
      </c>
      <c r="O207">
        <v>8.8114528734542095</v>
      </c>
      <c r="P207">
        <v>58.949721381170498</v>
      </c>
      <c r="Q207">
        <v>0.38687653886840101</v>
      </c>
      <c r="R207">
        <f>1000/(N207*H207*(ABS(1+(-0.4)*(M207-E207))))</f>
        <v>0.15141923473018451</v>
      </c>
      <c r="S207">
        <v>1</v>
      </c>
    </row>
    <row r="208" spans="1:19" x14ac:dyDescent="0.4">
      <c r="A208">
        <v>207</v>
      </c>
      <c r="B208" t="s">
        <v>18</v>
      </c>
      <c r="C208" t="s">
        <v>19</v>
      </c>
      <c r="D208" t="s">
        <v>21</v>
      </c>
      <c r="E208">
        <v>22.5</v>
      </c>
      <c r="F208">
        <v>0</v>
      </c>
      <c r="G208">
        <v>57.9</v>
      </c>
      <c r="H208">
        <v>0.755</v>
      </c>
      <c r="I208">
        <v>56</v>
      </c>
      <c r="J208">
        <v>42</v>
      </c>
      <c r="K208">
        <v>23.036844326919301</v>
      </c>
      <c r="L208">
        <f>J208+K208</f>
        <v>65.036844326919294</v>
      </c>
      <c r="M208">
        <v>39.5177121554999</v>
      </c>
      <c r="N208">
        <v>1000</v>
      </c>
      <c r="O208">
        <v>3.4467621449529902</v>
      </c>
      <c r="P208">
        <v>50.075974342644201</v>
      </c>
      <c r="Q208">
        <v>0.361651754386281</v>
      </c>
      <c r="R208">
        <f>1000/(N208*H208*(ABS(1+(-0.4)*(M208-E208))))</f>
        <v>0.22808402885238743</v>
      </c>
      <c r="S208">
        <v>1</v>
      </c>
    </row>
    <row r="209" spans="1:19" x14ac:dyDescent="0.4">
      <c r="A209">
        <v>208</v>
      </c>
      <c r="B209" t="s">
        <v>18</v>
      </c>
      <c r="C209" t="s">
        <v>19</v>
      </c>
      <c r="D209" t="s">
        <v>23</v>
      </c>
      <c r="E209">
        <v>15.1</v>
      </c>
      <c r="F209">
        <v>1.5</v>
      </c>
      <c r="G209">
        <v>0</v>
      </c>
      <c r="H209">
        <v>0.156</v>
      </c>
      <c r="I209">
        <v>100</v>
      </c>
      <c r="J209">
        <v>42</v>
      </c>
      <c r="K209">
        <v>23.674721368342301</v>
      </c>
      <c r="L209">
        <f>J209+K209</f>
        <v>65.674721368342304</v>
      </c>
      <c r="M209">
        <v>17.835751028607898</v>
      </c>
      <c r="N209">
        <v>1000</v>
      </c>
      <c r="O209">
        <v>0.790876266797511</v>
      </c>
      <c r="P209">
        <v>34.4945339016163</v>
      </c>
      <c r="Q209">
        <v>0.198117868549222</v>
      </c>
      <c r="R209">
        <f>1000/(N209*H209*(ABS(1+(-0.4)*(M209-E209))))</f>
        <v>67.976971809081121</v>
      </c>
      <c r="S209">
        <v>1</v>
      </c>
    </row>
    <row r="210" spans="1:19" x14ac:dyDescent="0.4">
      <c r="A210">
        <v>209</v>
      </c>
      <c r="B210" t="s">
        <v>31</v>
      </c>
      <c r="C210" t="s">
        <v>32</v>
      </c>
      <c r="D210" t="s">
        <v>23</v>
      </c>
      <c r="E210">
        <v>15.1</v>
      </c>
      <c r="F210">
        <v>123</v>
      </c>
      <c r="G210">
        <v>0</v>
      </c>
      <c r="H210">
        <f>0.156*0.5</f>
        <v>7.8E-2</v>
      </c>
      <c r="I210">
        <v>100</v>
      </c>
      <c r="J210">
        <v>42</v>
      </c>
      <c r="K210">
        <v>23.674721368342301</v>
      </c>
      <c r="L210">
        <f>J210+K210</f>
        <v>65.674721368342304</v>
      </c>
      <c r="M210">
        <v>17.835751028607898</v>
      </c>
      <c r="N210">
        <v>1000</v>
      </c>
      <c r="O210">
        <v>0.790876266797511</v>
      </c>
      <c r="P210">
        <v>34.4945339016163</v>
      </c>
      <c r="Q210">
        <v>0.198117868549222</v>
      </c>
      <c r="R210">
        <v>67.976971809081121</v>
      </c>
      <c r="S210">
        <v>0</v>
      </c>
    </row>
    <row r="211" spans="1:19" x14ac:dyDescent="0.4">
      <c r="A211">
        <v>210</v>
      </c>
      <c r="B211" t="s">
        <v>18</v>
      </c>
      <c r="C211" t="s">
        <v>19</v>
      </c>
      <c r="D211" t="s">
        <v>23</v>
      </c>
      <c r="E211">
        <v>13.3</v>
      </c>
      <c r="F211">
        <v>1.5</v>
      </c>
      <c r="G211">
        <v>0</v>
      </c>
      <c r="H211">
        <v>0.107</v>
      </c>
      <c r="I211">
        <v>100</v>
      </c>
      <c r="J211">
        <v>42</v>
      </c>
      <c r="K211">
        <v>23.257152689666</v>
      </c>
      <c r="L211">
        <f>J211+K211</f>
        <v>65.257152689666</v>
      </c>
      <c r="M211">
        <v>15.175193640255999</v>
      </c>
      <c r="N211">
        <v>1000</v>
      </c>
      <c r="O211">
        <v>9.7983338489509197</v>
      </c>
      <c r="P211">
        <v>35.1709122507079</v>
      </c>
      <c r="Q211">
        <v>0.48637550973214999</v>
      </c>
      <c r="R211">
        <f>1000/(N211*H211*(ABS(1+(-0.4)*(M211-E211))))</f>
        <v>37.394763380579903</v>
      </c>
      <c r="S211">
        <v>1</v>
      </c>
    </row>
    <row r="212" spans="1:19" x14ac:dyDescent="0.4">
      <c r="A212">
        <v>211</v>
      </c>
      <c r="B212" t="s">
        <v>18</v>
      </c>
      <c r="C212" t="s">
        <v>19</v>
      </c>
      <c r="D212" t="s">
        <v>23</v>
      </c>
      <c r="E212">
        <v>14.6</v>
      </c>
      <c r="F212">
        <v>9</v>
      </c>
      <c r="G212">
        <v>0</v>
      </c>
      <c r="H212">
        <v>9.8000000000000004E-2</v>
      </c>
      <c r="I212">
        <v>100</v>
      </c>
      <c r="J212">
        <v>42</v>
      </c>
      <c r="K212">
        <v>26.127939844411799</v>
      </c>
      <c r="L212">
        <f>J212+K212</f>
        <v>68.127939844411799</v>
      </c>
      <c r="M212">
        <v>16.448983861087999</v>
      </c>
      <c r="N212">
        <v>1000</v>
      </c>
      <c r="O212">
        <v>37.7983237998099</v>
      </c>
      <c r="P212">
        <v>21.098669974021298</v>
      </c>
      <c r="Q212">
        <v>0.22415331217568901</v>
      </c>
      <c r="R212">
        <f>1000/(N212*H212*(ABS(1+(-0.4)*(M212-E212))))</f>
        <v>39.185209946202178</v>
      </c>
      <c r="S212">
        <v>1</v>
      </c>
    </row>
    <row r="213" spans="1:19" x14ac:dyDescent="0.4">
      <c r="A213">
        <v>212</v>
      </c>
      <c r="B213" t="s">
        <v>18</v>
      </c>
      <c r="C213" t="s">
        <v>19</v>
      </c>
      <c r="D213" t="s">
        <v>23</v>
      </c>
      <c r="E213">
        <v>10.9</v>
      </c>
      <c r="F213">
        <v>16</v>
      </c>
      <c r="G213">
        <v>0</v>
      </c>
      <c r="H213">
        <v>2.9000000000000001E-2</v>
      </c>
      <c r="I213">
        <v>100</v>
      </c>
      <c r="J213">
        <v>42</v>
      </c>
      <c r="K213">
        <v>25.386712757796399</v>
      </c>
      <c r="L213">
        <f>J213+K213</f>
        <v>67.386712757796403</v>
      </c>
      <c r="M213">
        <v>11.381456479936</v>
      </c>
      <c r="N213">
        <v>1000</v>
      </c>
      <c r="O213">
        <v>4.1306890434916497</v>
      </c>
      <c r="P213">
        <v>97.435100995187099</v>
      </c>
      <c r="Q213">
        <v>4.9115951533053002E-3</v>
      </c>
      <c r="R213">
        <f>1000/(N213*H213*(ABS(1+(-0.4)*(M213-E213))))</f>
        <v>42.707474817778937</v>
      </c>
      <c r="S213">
        <v>1</v>
      </c>
    </row>
    <row r="214" spans="1:19" x14ac:dyDescent="0.4">
      <c r="A214">
        <v>213</v>
      </c>
      <c r="B214" t="s">
        <v>18</v>
      </c>
      <c r="C214" t="s">
        <v>19</v>
      </c>
      <c r="D214" t="s">
        <v>23</v>
      </c>
      <c r="E214">
        <v>14.6</v>
      </c>
      <c r="F214">
        <v>9.5</v>
      </c>
      <c r="G214">
        <v>0</v>
      </c>
      <c r="H214">
        <v>0.35799999999999998</v>
      </c>
      <c r="I214">
        <v>96</v>
      </c>
      <c r="J214">
        <v>42</v>
      </c>
      <c r="K214">
        <v>26.8082699929186</v>
      </c>
      <c r="L214">
        <f>J214+K214</f>
        <v>68.808269992918596</v>
      </c>
      <c r="M214">
        <v>21.203746321808001</v>
      </c>
      <c r="N214">
        <v>1000</v>
      </c>
      <c r="O214">
        <v>31.048055600957699</v>
      </c>
      <c r="P214">
        <v>67.498918407308096</v>
      </c>
      <c r="Q214">
        <v>0.107049477961629</v>
      </c>
      <c r="R214">
        <f>1000/(N214*H214*(ABS(1+(-0.4)*(M214-E214))))</f>
        <v>1.7016744398535475</v>
      </c>
      <c r="S214">
        <v>1</v>
      </c>
    </row>
    <row r="215" spans="1:19" x14ac:dyDescent="0.4">
      <c r="A215">
        <v>214</v>
      </c>
      <c r="B215" t="s">
        <v>18</v>
      </c>
      <c r="C215" t="s">
        <v>19</v>
      </c>
      <c r="D215" t="s">
        <v>23</v>
      </c>
      <c r="E215">
        <v>13.5</v>
      </c>
      <c r="F215">
        <v>7</v>
      </c>
      <c r="G215">
        <v>0</v>
      </c>
      <c r="H215">
        <v>8.3000000000000004E-2</v>
      </c>
      <c r="I215">
        <v>100</v>
      </c>
      <c r="J215">
        <v>42</v>
      </c>
      <c r="K215">
        <v>24.5897166264124</v>
      </c>
      <c r="L215">
        <f>J215+K215</f>
        <v>66.589716626412397</v>
      </c>
      <c r="M215">
        <v>15.00874275714</v>
      </c>
      <c r="N215">
        <v>1000</v>
      </c>
      <c r="O215">
        <v>19.3284354031296</v>
      </c>
      <c r="P215">
        <v>15.354480354102</v>
      </c>
      <c r="Q215">
        <v>0.195974691794574</v>
      </c>
      <c r="R215">
        <f>1000/(N215*H215*(ABS(1+(-0.4)*(M215-E215))))</f>
        <v>30.386140575181567</v>
      </c>
      <c r="S215">
        <v>1</v>
      </c>
    </row>
    <row r="216" spans="1:19" x14ac:dyDescent="0.4">
      <c r="A216">
        <v>215</v>
      </c>
      <c r="B216" t="s">
        <v>18</v>
      </c>
      <c r="C216" t="s">
        <v>19</v>
      </c>
      <c r="D216" t="s">
        <v>20</v>
      </c>
      <c r="E216">
        <v>13.8</v>
      </c>
      <c r="F216">
        <v>0</v>
      </c>
      <c r="G216">
        <v>23.7</v>
      </c>
      <c r="H216">
        <v>0.497</v>
      </c>
      <c r="I216">
        <v>82</v>
      </c>
      <c r="J216">
        <v>42</v>
      </c>
      <c r="K216">
        <v>23.827433671090301</v>
      </c>
      <c r="L216">
        <f>J216+K216</f>
        <v>65.827433671090304</v>
      </c>
      <c r="M216">
        <v>22.358827735919999</v>
      </c>
      <c r="N216">
        <v>1000</v>
      </c>
      <c r="O216">
        <v>20.6523257953389</v>
      </c>
      <c r="P216">
        <v>76.096071872957594</v>
      </c>
      <c r="Q216">
        <v>0.29741194484641897</v>
      </c>
      <c r="R216">
        <f>1000/(N216*H216*(ABS(1+(-0.4)*(M216-E216))))</f>
        <v>0.83022348641759347</v>
      </c>
      <c r="S216">
        <v>1</v>
      </c>
    </row>
    <row r="217" spans="1:19" x14ac:dyDescent="0.4">
      <c r="A217">
        <v>216</v>
      </c>
      <c r="B217" t="s">
        <v>18</v>
      </c>
      <c r="C217" t="s">
        <v>19</v>
      </c>
      <c r="D217" t="s">
        <v>20</v>
      </c>
      <c r="E217">
        <v>18</v>
      </c>
      <c r="F217">
        <v>0</v>
      </c>
      <c r="G217">
        <v>74.900000000000006</v>
      </c>
      <c r="H217">
        <v>0.88300000000000001</v>
      </c>
      <c r="I217">
        <v>44</v>
      </c>
      <c r="J217">
        <v>42</v>
      </c>
      <c r="K217">
        <v>23.6757880507745</v>
      </c>
      <c r="L217">
        <f>J217+K217</f>
        <v>65.6757880507745</v>
      </c>
      <c r="M217">
        <v>35.071179997439998</v>
      </c>
      <c r="N217">
        <v>1000</v>
      </c>
      <c r="O217">
        <v>0.26494874074083802</v>
      </c>
      <c r="P217">
        <v>88.235245538519706</v>
      </c>
      <c r="Q217">
        <v>0.35816090391505601</v>
      </c>
      <c r="R217">
        <f>1000/(N217*H217*(ABS(1+(-0.4)*(M217-E217))))</f>
        <v>0.1943052709965917</v>
      </c>
      <c r="S217">
        <v>1</v>
      </c>
    </row>
    <row r="218" spans="1:19" x14ac:dyDescent="0.4">
      <c r="A218">
        <v>217</v>
      </c>
      <c r="B218" t="s">
        <v>18</v>
      </c>
      <c r="C218" t="s">
        <v>19</v>
      </c>
      <c r="D218" t="s">
        <v>23</v>
      </c>
      <c r="E218">
        <v>18.399999999999999</v>
      </c>
      <c r="F218">
        <v>6.5</v>
      </c>
      <c r="G218">
        <v>0</v>
      </c>
      <c r="H218">
        <v>0.20599999999999999</v>
      </c>
      <c r="I218">
        <v>98</v>
      </c>
      <c r="J218">
        <v>42</v>
      </c>
      <c r="K218">
        <v>25.372762768797202</v>
      </c>
      <c r="L218">
        <f>J218+K218</f>
        <v>67.372762768797202</v>
      </c>
      <c r="M218">
        <v>22.751831925375999</v>
      </c>
      <c r="N218">
        <v>1000</v>
      </c>
      <c r="O218">
        <v>12.9704935755426</v>
      </c>
      <c r="P218">
        <v>41.279721958337397</v>
      </c>
      <c r="Q218">
        <v>2.2640626746572301E-3</v>
      </c>
      <c r="R218">
        <f>1000/(N218*H218*(ABS(1+(-0.4)*(M218-E218))))</f>
        <v>6.5534685755204158</v>
      </c>
      <c r="S218">
        <v>1</v>
      </c>
    </row>
    <row r="219" spans="1:19" x14ac:dyDescent="0.4">
      <c r="A219">
        <v>218</v>
      </c>
      <c r="B219" t="s">
        <v>18</v>
      </c>
      <c r="C219" t="s">
        <v>19</v>
      </c>
      <c r="D219" t="s">
        <v>23</v>
      </c>
      <c r="E219">
        <v>18.899999999999999</v>
      </c>
      <c r="F219">
        <v>1.5</v>
      </c>
      <c r="G219">
        <v>0</v>
      </c>
      <c r="H219">
        <v>0.17599999999999999</v>
      </c>
      <c r="I219">
        <v>98</v>
      </c>
      <c r="J219">
        <v>42</v>
      </c>
      <c r="K219">
        <v>25.307098818336801</v>
      </c>
      <c r="L219">
        <f>J219+K219</f>
        <v>67.307098818336797</v>
      </c>
      <c r="M219">
        <v>22.492990680576</v>
      </c>
      <c r="N219">
        <v>1000</v>
      </c>
      <c r="O219">
        <v>4.6098752943948798</v>
      </c>
      <c r="P219">
        <v>98.733424345050395</v>
      </c>
      <c r="Q219">
        <v>0.31586008111049102</v>
      </c>
      <c r="R219">
        <f>1000/(N219*H219*(ABS(1+(-0.4)*(M219-E219))))</f>
        <v>12.996035288296985</v>
      </c>
      <c r="S219">
        <v>1</v>
      </c>
    </row>
    <row r="220" spans="1:19" x14ac:dyDescent="0.4">
      <c r="A220">
        <v>219</v>
      </c>
      <c r="B220" t="s">
        <v>18</v>
      </c>
      <c r="C220" t="s">
        <v>19</v>
      </c>
      <c r="D220" t="s">
        <v>22</v>
      </c>
      <c r="E220">
        <v>19.3</v>
      </c>
      <c r="F220">
        <v>1</v>
      </c>
      <c r="G220">
        <v>13.3</v>
      </c>
      <c r="H220">
        <v>0.51700000000000002</v>
      </c>
      <c r="I220">
        <v>86</v>
      </c>
      <c r="J220">
        <v>42</v>
      </c>
      <c r="K220">
        <v>25.9873149006599</v>
      </c>
      <c r="L220">
        <f>J220+K220</f>
        <v>67.987314900659896</v>
      </c>
      <c r="M220">
        <v>30.415869754264001</v>
      </c>
      <c r="N220">
        <v>1000</v>
      </c>
      <c r="O220">
        <v>14.4494515050426</v>
      </c>
      <c r="P220">
        <v>17.895601800448301</v>
      </c>
      <c r="Q220">
        <v>0.40905471087482498</v>
      </c>
      <c r="R220">
        <f>1000/(N220*H220*(ABS(1+(-0.4)*(M220-E220))))</f>
        <v>0.56124222857242978</v>
      </c>
      <c r="S220">
        <v>1</v>
      </c>
    </row>
    <row r="221" spans="1:19" x14ac:dyDescent="0.4">
      <c r="A221">
        <v>220</v>
      </c>
      <c r="B221" t="s">
        <v>18</v>
      </c>
      <c r="C221" t="s">
        <v>19</v>
      </c>
      <c r="D221" t="s">
        <v>21</v>
      </c>
      <c r="E221">
        <v>17.399999999999999</v>
      </c>
      <c r="F221">
        <v>0</v>
      </c>
      <c r="G221">
        <v>39.799999999999997</v>
      </c>
      <c r="H221">
        <v>0.48099999999999998</v>
      </c>
      <c r="I221">
        <v>54</v>
      </c>
      <c r="J221">
        <v>42</v>
      </c>
      <c r="K221">
        <v>26.541395511988298</v>
      </c>
      <c r="L221">
        <f>J221+K221</f>
        <v>68.541395511988298</v>
      </c>
      <c r="M221">
        <v>26.716981493976</v>
      </c>
      <c r="N221">
        <v>1000</v>
      </c>
      <c r="O221">
        <v>20.044998700884001</v>
      </c>
      <c r="P221">
        <v>85.815343699751807</v>
      </c>
      <c r="Q221">
        <v>5.3939793467136003E-2</v>
      </c>
      <c r="R221">
        <f>1000/(N221*H221*(ABS(1+(-0.4)*(M221-E221))))</f>
        <v>0.76243498711241986</v>
      </c>
      <c r="S221">
        <v>1</v>
      </c>
    </row>
    <row r="222" spans="1:19" x14ac:dyDescent="0.4">
      <c r="A222">
        <v>221</v>
      </c>
      <c r="B222" t="s">
        <v>18</v>
      </c>
      <c r="C222" t="s">
        <v>19</v>
      </c>
      <c r="D222" t="s">
        <v>28</v>
      </c>
      <c r="E222">
        <v>16.3</v>
      </c>
      <c r="F222">
        <v>0</v>
      </c>
      <c r="G222">
        <v>0.9</v>
      </c>
      <c r="H222">
        <v>0.35599999999999998</v>
      </c>
      <c r="I222">
        <v>98</v>
      </c>
      <c r="J222">
        <v>42</v>
      </c>
      <c r="K222">
        <v>26.366392397623901</v>
      </c>
      <c r="L222">
        <f>J222+K222</f>
        <v>68.366392397623898</v>
      </c>
      <c r="M222">
        <v>22.794497871088002</v>
      </c>
      <c r="N222">
        <v>1000</v>
      </c>
      <c r="O222">
        <v>1.21465011640256</v>
      </c>
      <c r="P222">
        <v>5.8973099232371204</v>
      </c>
      <c r="Q222">
        <v>7.6344520287481094E-2</v>
      </c>
      <c r="R222">
        <f>1000/(N222*H222*(ABS(1+(-0.4)*(M222-E222))))</f>
        <v>1.7580362129970581</v>
      </c>
      <c r="S222">
        <v>1</v>
      </c>
    </row>
    <row r="223" spans="1:19" x14ac:dyDescent="0.4">
      <c r="A223">
        <v>222</v>
      </c>
      <c r="B223" t="s">
        <v>18</v>
      </c>
      <c r="C223" t="s">
        <v>19</v>
      </c>
      <c r="D223" t="s">
        <v>26</v>
      </c>
      <c r="E223">
        <v>17.5</v>
      </c>
      <c r="F223">
        <v>0</v>
      </c>
      <c r="G223">
        <v>82.4</v>
      </c>
      <c r="H223">
        <v>0.85599999999999998</v>
      </c>
      <c r="I223">
        <v>32</v>
      </c>
      <c r="J223">
        <v>42</v>
      </c>
      <c r="K223">
        <v>26.899272170673999</v>
      </c>
      <c r="L223">
        <f>J223+K223</f>
        <v>68.899272170673996</v>
      </c>
      <c r="M223">
        <v>34.496776403200002</v>
      </c>
      <c r="N223">
        <v>1000</v>
      </c>
      <c r="O223">
        <v>0.68345724541742003</v>
      </c>
      <c r="P223">
        <v>40.679945074998301</v>
      </c>
      <c r="Q223">
        <v>0.262546415072965</v>
      </c>
      <c r="R223">
        <f>1000/(N223*H223*(ABS(1+(-0.4)*(M223-E223))))</f>
        <v>0.20146277120055947</v>
      </c>
      <c r="S223">
        <v>1</v>
      </c>
    </row>
    <row r="224" spans="1:19" x14ac:dyDescent="0.4">
      <c r="A224">
        <v>223</v>
      </c>
      <c r="B224" t="s">
        <v>18</v>
      </c>
      <c r="C224" t="s">
        <v>19</v>
      </c>
      <c r="D224" t="s">
        <v>23</v>
      </c>
      <c r="E224">
        <v>14.3</v>
      </c>
      <c r="F224">
        <v>15.5</v>
      </c>
      <c r="G224">
        <v>0</v>
      </c>
      <c r="H224">
        <v>7.2999999999999995E-2</v>
      </c>
      <c r="I224">
        <v>100</v>
      </c>
      <c r="J224">
        <v>42</v>
      </c>
      <c r="K224">
        <v>24.600084549999501</v>
      </c>
      <c r="L224">
        <f>J224+K224</f>
        <v>66.600084549999508</v>
      </c>
      <c r="M224">
        <v>15.66237965354</v>
      </c>
      <c r="N224">
        <v>1000</v>
      </c>
      <c r="O224">
        <v>2.4163803745269701</v>
      </c>
      <c r="P224">
        <v>57.577373184420203</v>
      </c>
      <c r="Q224">
        <v>0.22754423532950999</v>
      </c>
      <c r="R224">
        <f>1000/(N224*H224*(ABS(1+(-0.4)*(M224-E224))))</f>
        <v>30.10369447859545</v>
      </c>
      <c r="S224">
        <v>1</v>
      </c>
    </row>
    <row r="225" spans="1:19" x14ac:dyDescent="0.4">
      <c r="A225">
        <v>224</v>
      </c>
      <c r="B225" t="s">
        <v>31</v>
      </c>
      <c r="C225" t="s">
        <v>32</v>
      </c>
      <c r="D225" t="s">
        <v>23</v>
      </c>
      <c r="E225">
        <v>14.3</v>
      </c>
      <c r="F225">
        <v>15.5</v>
      </c>
      <c r="G225">
        <v>0</v>
      </c>
      <c r="H225">
        <v>7.2999999999999995E-2</v>
      </c>
      <c r="I225">
        <v>100</v>
      </c>
      <c r="J225">
        <v>42</v>
      </c>
      <c r="K225">
        <v>24.600084549999501</v>
      </c>
      <c r="L225">
        <f>J225+K225</f>
        <v>66.600084549999508</v>
      </c>
      <c r="M225">
        <v>15.66237965354</v>
      </c>
      <c r="N225">
        <v>1000</v>
      </c>
      <c r="O225">
        <v>2.4163803745269701</v>
      </c>
      <c r="P225">
        <v>57.577373184420203</v>
      </c>
      <c r="Q225">
        <v>0.22754423532950999</v>
      </c>
      <c r="R225">
        <v>30.10369447859545</v>
      </c>
      <c r="S225">
        <v>0</v>
      </c>
    </row>
    <row r="226" spans="1:19" x14ac:dyDescent="0.4">
      <c r="A226">
        <v>225</v>
      </c>
      <c r="B226" t="s">
        <v>18</v>
      </c>
      <c r="C226" t="s">
        <v>19</v>
      </c>
      <c r="D226" t="s">
        <v>28</v>
      </c>
      <c r="E226">
        <v>15.4</v>
      </c>
      <c r="F226">
        <v>0</v>
      </c>
      <c r="G226">
        <v>0</v>
      </c>
      <c r="H226">
        <v>0.27700000000000002</v>
      </c>
      <c r="I226">
        <v>94</v>
      </c>
      <c r="J226">
        <v>42</v>
      </c>
      <c r="K226">
        <v>25.0436326630102</v>
      </c>
      <c r="L226">
        <f>J226+K226</f>
        <v>67.0436326630102</v>
      </c>
      <c r="M226">
        <v>20.454520769799998</v>
      </c>
      <c r="N226">
        <v>1000</v>
      </c>
      <c r="O226">
        <v>12.5255869512029</v>
      </c>
      <c r="P226">
        <v>93.511697960326899</v>
      </c>
      <c r="Q226">
        <v>0.28963655009119299</v>
      </c>
      <c r="R226">
        <f>1000/(N226*H226*(ABS(1+(-0.4)*(M226-E226))))</f>
        <v>3.5330582803714536</v>
      </c>
      <c r="S226">
        <v>1</v>
      </c>
    </row>
    <row r="227" spans="1:19" x14ac:dyDescent="0.4">
      <c r="A227">
        <v>226</v>
      </c>
      <c r="B227" t="s">
        <v>18</v>
      </c>
      <c r="C227" t="s">
        <v>19</v>
      </c>
      <c r="D227" t="s">
        <v>28</v>
      </c>
      <c r="E227">
        <f>15.4*0.89</f>
        <v>13.706000000000001</v>
      </c>
      <c r="F227">
        <v>0</v>
      </c>
      <c r="G227">
        <v>0</v>
      </c>
      <c r="H227">
        <f>0.277*0.89</f>
        <v>0.24653000000000003</v>
      </c>
      <c r="I227">
        <f>94*0.89</f>
        <v>83.66</v>
      </c>
      <c r="J227">
        <v>42</v>
      </c>
      <c r="K227">
        <v>25.0436326630102</v>
      </c>
      <c r="L227">
        <f>J227+K227</f>
        <v>67.0436326630102</v>
      </c>
      <c r="M227">
        <v>20.454520769799998</v>
      </c>
      <c r="N227">
        <v>1000</v>
      </c>
      <c r="O227">
        <v>12.5255869512029</v>
      </c>
      <c r="P227">
        <v>93.511697960326899</v>
      </c>
      <c r="Q227">
        <v>0.28963655009119299</v>
      </c>
      <c r="R227">
        <v>3.5330582803714536</v>
      </c>
      <c r="S227">
        <v>0</v>
      </c>
    </row>
    <row r="228" spans="1:19" x14ac:dyDescent="0.4">
      <c r="A228">
        <v>227</v>
      </c>
      <c r="B228" t="s">
        <v>18</v>
      </c>
      <c r="C228" t="s">
        <v>19</v>
      </c>
      <c r="D228" t="s">
        <v>26</v>
      </c>
      <c r="E228">
        <v>16.899999999999999</v>
      </c>
      <c r="F228">
        <v>0</v>
      </c>
      <c r="G228">
        <v>68.900000000000006</v>
      </c>
      <c r="H228">
        <v>0.78400000000000003</v>
      </c>
      <c r="I228">
        <v>36</v>
      </c>
      <c r="J228">
        <v>42</v>
      </c>
      <c r="K228">
        <v>24.522348101773702</v>
      </c>
      <c r="L228">
        <f>J228+K228</f>
        <v>66.522348101773702</v>
      </c>
      <c r="M228">
        <v>32.487167993151999</v>
      </c>
      <c r="N228">
        <v>1000</v>
      </c>
      <c r="O228">
        <v>27.289887877739702</v>
      </c>
      <c r="P228">
        <v>59.116422321607303</v>
      </c>
      <c r="Q228">
        <v>0.206708226202273</v>
      </c>
      <c r="R228">
        <f>1000/(N228*H228*(ABS(1+(-0.4)*(M228-E228))))</f>
        <v>0.24365664992400507</v>
      </c>
      <c r="S228">
        <v>1</v>
      </c>
    </row>
    <row r="229" spans="1:19" x14ac:dyDescent="0.4">
      <c r="A229">
        <v>228</v>
      </c>
      <c r="B229" t="s">
        <v>18</v>
      </c>
      <c r="C229" t="s">
        <v>19</v>
      </c>
      <c r="D229" t="s">
        <v>21</v>
      </c>
      <c r="E229">
        <v>16.7</v>
      </c>
      <c r="F229">
        <v>0</v>
      </c>
      <c r="G229">
        <v>59.5</v>
      </c>
      <c r="H229">
        <v>0.79100000000000004</v>
      </c>
      <c r="I229">
        <v>46</v>
      </c>
      <c r="J229">
        <v>42</v>
      </c>
      <c r="K229">
        <v>23.3224740159426</v>
      </c>
      <c r="L229">
        <f>J229+K229</f>
        <v>65.322474015942603</v>
      </c>
      <c r="M229">
        <v>32.571099454279903</v>
      </c>
      <c r="N229">
        <v>1000</v>
      </c>
      <c r="O229">
        <v>0.91646953431524902</v>
      </c>
      <c r="P229">
        <v>96.026411950167699</v>
      </c>
      <c r="Q229">
        <v>3.7257889518576899E-2</v>
      </c>
      <c r="R229">
        <f>1000/(N229*H229*(ABS(1+(-0.4)*(M229-E229))))</f>
        <v>0.23637220474713772</v>
      </c>
      <c r="S229">
        <v>1</v>
      </c>
    </row>
    <row r="230" spans="1:19" x14ac:dyDescent="0.4">
      <c r="A230">
        <v>229</v>
      </c>
      <c r="B230" t="s">
        <v>31</v>
      </c>
      <c r="C230" t="s">
        <v>32</v>
      </c>
      <c r="D230" t="s">
        <v>21</v>
      </c>
      <c r="E230">
        <v>16.7</v>
      </c>
      <c r="F230">
        <v>0</v>
      </c>
      <c r="G230">
        <f>59.5*0.89</f>
        <v>52.954999999999998</v>
      </c>
      <c r="H230">
        <f>0.791*0.89</f>
        <v>0.70399</v>
      </c>
      <c r="I230">
        <v>56</v>
      </c>
      <c r="J230">
        <v>42</v>
      </c>
      <c r="K230">
        <v>23.3224740159426</v>
      </c>
      <c r="L230">
        <f>J230+K230</f>
        <v>65.322474015942603</v>
      </c>
      <c r="M230">
        <v>32.571099454279903</v>
      </c>
      <c r="N230">
        <v>1000</v>
      </c>
      <c r="O230">
        <v>0.91646953431524902</v>
      </c>
      <c r="P230">
        <v>96.026411950167699</v>
      </c>
      <c r="Q230">
        <v>3.7257889518576899E-2</v>
      </c>
      <c r="R230">
        <v>0.23637220474713772</v>
      </c>
      <c r="S230">
        <v>0</v>
      </c>
    </row>
    <row r="231" spans="1:19" x14ac:dyDescent="0.4">
      <c r="A231">
        <v>230</v>
      </c>
      <c r="B231" t="s">
        <v>18</v>
      </c>
      <c r="C231" t="s">
        <v>19</v>
      </c>
      <c r="D231" t="s">
        <v>28</v>
      </c>
      <c r="E231">
        <v>16.8</v>
      </c>
      <c r="F231">
        <v>0</v>
      </c>
      <c r="G231">
        <v>0</v>
      </c>
      <c r="H231">
        <v>0.14099999999999999</v>
      </c>
      <c r="I231">
        <v>98</v>
      </c>
      <c r="J231">
        <v>43</v>
      </c>
      <c r="K231">
        <v>24.787747796849299</v>
      </c>
      <c r="L231">
        <f>J231+K231</f>
        <v>67.787747796849303</v>
      </c>
      <c r="M231">
        <v>19.523030663328001</v>
      </c>
      <c r="N231">
        <v>1000</v>
      </c>
      <c r="O231">
        <v>0.21611791881241099</v>
      </c>
      <c r="P231">
        <v>6.7641861361249802</v>
      </c>
      <c r="Q231">
        <v>9.9331161042098798E-2</v>
      </c>
      <c r="R231">
        <f>1000/(N231*H231*(ABS(1+(-0.4)*(M231-E231))))</f>
        <v>79.498021434950942</v>
      </c>
      <c r="S231">
        <v>1</v>
      </c>
    </row>
    <row r="232" spans="1:19" x14ac:dyDescent="0.4">
      <c r="A232">
        <v>231</v>
      </c>
      <c r="B232" t="s">
        <v>18</v>
      </c>
      <c r="C232" t="s">
        <v>19</v>
      </c>
      <c r="D232" t="s">
        <v>24</v>
      </c>
      <c r="E232">
        <v>18.100000000000001</v>
      </c>
      <c r="F232">
        <v>0</v>
      </c>
      <c r="G232">
        <v>6.6</v>
      </c>
      <c r="H232">
        <v>0.46</v>
      </c>
      <c r="I232">
        <v>90</v>
      </c>
      <c r="J232">
        <v>43</v>
      </c>
      <c r="K232">
        <v>24.763535372955499</v>
      </c>
      <c r="L232">
        <f>J232+K232</f>
        <v>67.763535372955502</v>
      </c>
      <c r="M232">
        <v>27.135812901040001</v>
      </c>
      <c r="N232">
        <v>1000</v>
      </c>
      <c r="O232">
        <v>54.4687955233927</v>
      </c>
      <c r="P232">
        <v>83.10791968302</v>
      </c>
      <c r="Q232">
        <v>0.48503821350294102</v>
      </c>
      <c r="R232">
        <f>1000/(N232*H232*(ABS(1+(-0.4)*(M232-E232))))</f>
        <v>0.83153889056873886</v>
      </c>
      <c r="S232">
        <v>1</v>
      </c>
    </row>
    <row r="233" spans="1:19" x14ac:dyDescent="0.4">
      <c r="A233">
        <v>232</v>
      </c>
      <c r="B233" t="s">
        <v>18</v>
      </c>
      <c r="C233" t="s">
        <v>19</v>
      </c>
      <c r="D233" t="s">
        <v>23</v>
      </c>
      <c r="E233">
        <v>17.399999999999999</v>
      </c>
      <c r="F233">
        <v>1.5</v>
      </c>
      <c r="G233">
        <v>0.9</v>
      </c>
      <c r="H233">
        <v>0.34399999999999997</v>
      </c>
      <c r="I233">
        <v>94</v>
      </c>
      <c r="J233">
        <v>43</v>
      </c>
      <c r="K233">
        <v>26.343950000028599</v>
      </c>
      <c r="L233">
        <f>J233+K233</f>
        <v>69.343950000028599</v>
      </c>
      <c r="M233">
        <v>24.523682120063999</v>
      </c>
      <c r="N233">
        <v>1000</v>
      </c>
      <c r="O233">
        <v>9.2056385431429408</v>
      </c>
      <c r="P233">
        <v>70.613846939272506</v>
      </c>
      <c r="Q233">
        <v>0.45496397190097698</v>
      </c>
      <c r="R233">
        <f>1000/(N233*H233*(ABS(1+(-0.4)*(M233-E233))))</f>
        <v>1.5717866565542618</v>
      </c>
      <c r="S233">
        <v>1</v>
      </c>
    </row>
    <row r="234" spans="1:19" x14ac:dyDescent="0.4">
      <c r="A234">
        <v>233</v>
      </c>
      <c r="B234" t="s">
        <v>18</v>
      </c>
      <c r="C234" t="s">
        <v>19</v>
      </c>
      <c r="D234" t="s">
        <v>24</v>
      </c>
      <c r="E234">
        <v>14.4</v>
      </c>
      <c r="F234">
        <v>0.5</v>
      </c>
      <c r="G234">
        <v>0</v>
      </c>
      <c r="H234">
        <v>0.124</v>
      </c>
      <c r="I234">
        <v>96</v>
      </c>
      <c r="J234">
        <v>43</v>
      </c>
      <c r="K234">
        <v>23.301438725160502</v>
      </c>
      <c r="L234">
        <f>J234+K234</f>
        <v>66.301438725160494</v>
      </c>
      <c r="M234">
        <v>16.708754325504</v>
      </c>
      <c r="N234">
        <v>1000</v>
      </c>
      <c r="O234">
        <v>13.9560159640472</v>
      </c>
      <c r="P234">
        <v>8.5577052851560005</v>
      </c>
      <c r="Q234">
        <v>0.30505985533392799</v>
      </c>
      <c r="R234">
        <f>1000/(N234*H234*(ABS(1+(-0.4)*(M234-E234))))</f>
        <v>105.42089579653351</v>
      </c>
      <c r="S234">
        <v>1</v>
      </c>
    </row>
    <row r="235" spans="1:19" x14ac:dyDescent="0.4">
      <c r="A235">
        <v>234</v>
      </c>
      <c r="B235" t="s">
        <v>18</v>
      </c>
      <c r="C235" t="s">
        <v>19</v>
      </c>
      <c r="D235" t="s">
        <v>25</v>
      </c>
      <c r="E235">
        <v>13</v>
      </c>
      <c r="F235">
        <v>0</v>
      </c>
      <c r="G235">
        <v>85.4</v>
      </c>
      <c r="H235">
        <v>0.877</v>
      </c>
      <c r="I235">
        <v>22</v>
      </c>
      <c r="J235">
        <v>43</v>
      </c>
      <c r="K235">
        <v>24.4427185096716</v>
      </c>
      <c r="L235">
        <f>J235+K235</f>
        <v>67.442718509671607</v>
      </c>
      <c r="M235">
        <v>28.197053280999999</v>
      </c>
      <c r="N235">
        <v>1000</v>
      </c>
      <c r="O235">
        <v>12.981369444475</v>
      </c>
      <c r="P235">
        <v>23.6821015320558</v>
      </c>
      <c r="Q235">
        <v>0.40595998437006497</v>
      </c>
      <c r="R235">
        <f>1000/(N235*H235*(ABS(1+(-0.4)*(M235-E235))))</f>
        <v>0.2245109219346241</v>
      </c>
      <c r="S235">
        <v>1</v>
      </c>
    </row>
    <row r="236" spans="1:19" x14ac:dyDescent="0.4">
      <c r="A236">
        <v>235</v>
      </c>
      <c r="B236" t="s">
        <v>31</v>
      </c>
      <c r="C236" t="s">
        <v>32</v>
      </c>
      <c r="D236" t="s">
        <v>25</v>
      </c>
      <c r="E236">
        <f>13*0.89</f>
        <v>11.57</v>
      </c>
      <c r="F236">
        <v>0</v>
      </c>
      <c r="G236">
        <f>85.4*0.89</f>
        <v>76.006</v>
      </c>
      <c r="H236">
        <f>0.877*0.89</f>
        <v>0.78053000000000006</v>
      </c>
      <c r="I236">
        <v>12</v>
      </c>
      <c r="J236">
        <v>43</v>
      </c>
      <c r="K236">
        <v>24.4427185096716</v>
      </c>
      <c r="L236">
        <f>J236+K236</f>
        <v>67.442718509671607</v>
      </c>
      <c r="M236">
        <v>28.197053280999999</v>
      </c>
      <c r="N236">
        <v>1000</v>
      </c>
      <c r="O236">
        <v>12.981369444475</v>
      </c>
      <c r="P236">
        <v>23.6821015320558</v>
      </c>
      <c r="Q236">
        <v>0.40595998437006497</v>
      </c>
      <c r="R236">
        <v>0.2245109219346241</v>
      </c>
      <c r="S236">
        <v>0</v>
      </c>
    </row>
    <row r="237" spans="1:19" x14ac:dyDescent="0.4">
      <c r="A237">
        <v>236</v>
      </c>
      <c r="B237" t="s">
        <v>18</v>
      </c>
      <c r="C237" t="s">
        <v>19</v>
      </c>
      <c r="D237" t="s">
        <v>21</v>
      </c>
      <c r="E237">
        <v>14.8</v>
      </c>
      <c r="F237">
        <v>0</v>
      </c>
      <c r="G237">
        <v>76.8</v>
      </c>
      <c r="H237">
        <v>0.85499999999999998</v>
      </c>
      <c r="I237">
        <v>42</v>
      </c>
      <c r="J237">
        <v>43</v>
      </c>
      <c r="K237">
        <v>26.9457190847933</v>
      </c>
      <c r="L237">
        <f>J237+K237</f>
        <v>69.945719084793296</v>
      </c>
      <c r="M237">
        <v>30.928001184399999</v>
      </c>
      <c r="N237">
        <v>1000</v>
      </c>
      <c r="O237">
        <v>43.7040228837554</v>
      </c>
      <c r="P237">
        <v>29.3275832587187</v>
      </c>
      <c r="Q237">
        <v>0.41035900714804702</v>
      </c>
      <c r="R237">
        <f>1000/(N237*H237*(ABS(1+(-0.4)*(M237-E237))))</f>
        <v>0.21455652730161312</v>
      </c>
      <c r="S237">
        <v>1</v>
      </c>
    </row>
    <row r="238" spans="1:19" x14ac:dyDescent="0.4">
      <c r="A238">
        <v>237</v>
      </c>
      <c r="B238" t="s">
        <v>18</v>
      </c>
      <c r="C238" t="s">
        <v>19</v>
      </c>
      <c r="D238" t="s">
        <v>25</v>
      </c>
      <c r="E238">
        <v>17.100000000000001</v>
      </c>
      <c r="F238">
        <v>0</v>
      </c>
      <c r="G238">
        <v>92.7</v>
      </c>
      <c r="H238">
        <v>0.97599999999999998</v>
      </c>
      <c r="I238">
        <v>10</v>
      </c>
      <c r="J238">
        <v>43</v>
      </c>
      <c r="K238">
        <v>26.684960083490399</v>
      </c>
      <c r="L238">
        <f>J238+K238</f>
        <v>69.684960083490395</v>
      </c>
      <c r="M238">
        <v>35.544706737599903</v>
      </c>
      <c r="N238">
        <v>1000</v>
      </c>
      <c r="O238">
        <v>35.819213505353098</v>
      </c>
      <c r="P238">
        <v>80.387638804981293</v>
      </c>
      <c r="Q238">
        <v>0.16540099403060299</v>
      </c>
      <c r="R238">
        <f>1000/(N238*H238*(ABS(1+(-0.4)*(M238-E238))))</f>
        <v>0.16064738298357908</v>
      </c>
      <c r="S238">
        <v>1</v>
      </c>
    </row>
    <row r="239" spans="1:19" x14ac:dyDescent="0.4">
      <c r="A239">
        <v>238</v>
      </c>
      <c r="B239" t="s">
        <v>31</v>
      </c>
      <c r="C239" t="s">
        <v>32</v>
      </c>
      <c r="D239" t="s">
        <v>25</v>
      </c>
      <c r="E239">
        <v>17.100000000000001</v>
      </c>
      <c r="F239">
        <v>0</v>
      </c>
      <c r="G239">
        <f>92.7*0.89</f>
        <v>82.503</v>
      </c>
      <c r="H239">
        <f>0.976*0.89</f>
        <v>0.86863999999999997</v>
      </c>
      <c r="I239">
        <v>10</v>
      </c>
      <c r="J239">
        <v>43</v>
      </c>
      <c r="K239">
        <v>26.684960083490399</v>
      </c>
      <c r="L239">
        <f>J239+K239</f>
        <v>69.684960083490395</v>
      </c>
      <c r="M239">
        <v>35.544706737599903</v>
      </c>
      <c r="N239">
        <v>1000</v>
      </c>
      <c r="O239">
        <v>35.819213505353098</v>
      </c>
      <c r="P239">
        <v>80.387638804981293</v>
      </c>
      <c r="Q239">
        <v>0.16540099403060299</v>
      </c>
      <c r="R239">
        <v>0.16064738298357908</v>
      </c>
      <c r="S239">
        <v>0</v>
      </c>
    </row>
    <row r="240" spans="1:19" x14ac:dyDescent="0.4">
      <c r="A240">
        <v>239</v>
      </c>
      <c r="B240" t="s">
        <v>18</v>
      </c>
      <c r="C240" t="s">
        <v>19</v>
      </c>
      <c r="D240" t="s">
        <v>25</v>
      </c>
      <c r="E240">
        <v>18.399999999999999</v>
      </c>
      <c r="F240">
        <v>0</v>
      </c>
      <c r="G240">
        <v>76.7</v>
      </c>
      <c r="H240">
        <v>0.90200000000000002</v>
      </c>
      <c r="I240">
        <v>16</v>
      </c>
      <c r="J240">
        <v>44</v>
      </c>
      <c r="K240">
        <v>25.285200737117101</v>
      </c>
      <c r="L240">
        <f>J240+K240</f>
        <v>69.285200737117094</v>
      </c>
      <c r="M240">
        <v>36.716205244480001</v>
      </c>
      <c r="N240">
        <v>1000</v>
      </c>
      <c r="O240">
        <v>11.417706345965</v>
      </c>
      <c r="P240">
        <v>25.7358692723597</v>
      </c>
      <c r="Q240">
        <v>0.214097538246662</v>
      </c>
      <c r="R240">
        <f>1000/(N240*H240*(ABS(1+(-0.4)*(M240-E240))))</f>
        <v>0.17523916656585381</v>
      </c>
      <c r="S240">
        <v>1</v>
      </c>
    </row>
    <row r="241" spans="1:19" x14ac:dyDescent="0.4">
      <c r="A241">
        <v>240</v>
      </c>
      <c r="B241" t="s">
        <v>31</v>
      </c>
      <c r="C241" t="s">
        <v>32</v>
      </c>
      <c r="D241" t="s">
        <v>25</v>
      </c>
      <c r="E241">
        <v>18.399999999999999</v>
      </c>
      <c r="F241">
        <v>0</v>
      </c>
      <c r="G241">
        <f>76.7*0.89</f>
        <v>68.263000000000005</v>
      </c>
      <c r="H241">
        <f>0.902*0.89</f>
        <v>0.80278000000000005</v>
      </c>
      <c r="I241">
        <f>16*0.89</f>
        <v>14.24</v>
      </c>
      <c r="J241">
        <v>44</v>
      </c>
      <c r="K241">
        <v>25.285200737117101</v>
      </c>
      <c r="L241">
        <f>J241+K241</f>
        <v>69.285200737117094</v>
      </c>
      <c r="M241">
        <v>36.716205244480001</v>
      </c>
      <c r="N241">
        <v>1000</v>
      </c>
      <c r="O241">
        <v>11.417706345965</v>
      </c>
      <c r="P241">
        <v>25.7358692723597</v>
      </c>
      <c r="Q241">
        <v>0.214097538246662</v>
      </c>
      <c r="R241">
        <v>0.17523916656585381</v>
      </c>
      <c r="S241">
        <v>0</v>
      </c>
    </row>
    <row r="242" spans="1:19" x14ac:dyDescent="0.4">
      <c r="A242">
        <v>241</v>
      </c>
      <c r="B242" t="s">
        <v>36</v>
      </c>
      <c r="C242" t="s">
        <v>37</v>
      </c>
      <c r="D242" t="s">
        <v>25</v>
      </c>
      <c r="E242">
        <v>18.399999999999999</v>
      </c>
      <c r="F242">
        <v>0</v>
      </c>
      <c r="G242">
        <f>76.7*0.8</f>
        <v>61.360000000000007</v>
      </c>
      <c r="H242">
        <f>0.902*0.8</f>
        <v>0.72160000000000002</v>
      </c>
      <c r="I242">
        <f>16*0.8</f>
        <v>12.8</v>
      </c>
      <c r="J242">
        <v>44</v>
      </c>
      <c r="K242">
        <v>25.285200737117101</v>
      </c>
      <c r="L242">
        <f>J242+K242</f>
        <v>69.285200737117094</v>
      </c>
      <c r="M242">
        <v>36.716205244480001</v>
      </c>
      <c r="N242">
        <v>1000</v>
      </c>
      <c r="O242">
        <v>11.417706345965</v>
      </c>
      <c r="P242">
        <v>25.7358692723597</v>
      </c>
      <c r="Q242">
        <v>0.214097538246662</v>
      </c>
      <c r="R242">
        <v>0.17523916656585381</v>
      </c>
      <c r="S242">
        <v>0</v>
      </c>
    </row>
    <row r="243" spans="1:19" x14ac:dyDescent="0.4">
      <c r="A243">
        <v>242</v>
      </c>
      <c r="B243" t="s">
        <v>18</v>
      </c>
      <c r="C243" t="s">
        <v>19</v>
      </c>
      <c r="D243" t="s">
        <v>22</v>
      </c>
      <c r="E243">
        <v>15.5</v>
      </c>
      <c r="F243">
        <v>14</v>
      </c>
      <c r="G243">
        <v>3.7</v>
      </c>
      <c r="H243">
        <v>0.19</v>
      </c>
      <c r="I243">
        <v>82</v>
      </c>
      <c r="J243">
        <v>44</v>
      </c>
      <c r="K243">
        <v>23.219243790051799</v>
      </c>
      <c r="L243">
        <f>J243+K243</f>
        <v>67.219243790051792</v>
      </c>
      <c r="M243">
        <v>19.1699208434</v>
      </c>
      <c r="N243">
        <v>1000</v>
      </c>
      <c r="O243">
        <v>27.510483968706801</v>
      </c>
      <c r="P243">
        <v>28.310609117256298</v>
      </c>
      <c r="Q243">
        <v>0.329985819583202</v>
      </c>
      <c r="R243">
        <f>1000/(N243*H243*(ABS(1+(-0.4)*(M243-E243))))</f>
        <v>11.24682478397675</v>
      </c>
      <c r="S243">
        <v>1</v>
      </c>
    </row>
    <row r="244" spans="1:19" x14ac:dyDescent="0.4">
      <c r="A244">
        <v>243</v>
      </c>
      <c r="B244" t="s">
        <v>18</v>
      </c>
      <c r="C244" t="s">
        <v>19</v>
      </c>
      <c r="D244" t="s">
        <v>20</v>
      </c>
      <c r="E244">
        <v>20.2</v>
      </c>
      <c r="F244">
        <v>0</v>
      </c>
      <c r="G244">
        <v>35.4</v>
      </c>
      <c r="H244">
        <v>0.71</v>
      </c>
      <c r="I244">
        <v>52</v>
      </c>
      <c r="J244">
        <v>44</v>
      </c>
      <c r="K244">
        <v>25.055565152537699</v>
      </c>
      <c r="L244">
        <f>J244+K244</f>
        <v>69.055565152537696</v>
      </c>
      <c r="M244">
        <v>34.460489301999999</v>
      </c>
      <c r="N244">
        <v>1000</v>
      </c>
      <c r="O244">
        <v>9.0429409719014604</v>
      </c>
      <c r="P244">
        <v>64.524266908322204</v>
      </c>
      <c r="Q244">
        <v>4.0181243815903198E-2</v>
      </c>
      <c r="R244">
        <f>1000/(N244*H244*(ABS(1+(-0.4)*(M244-E244))))</f>
        <v>0.29940308350644679</v>
      </c>
      <c r="S244">
        <v>1</v>
      </c>
    </row>
    <row r="245" spans="1:19" x14ac:dyDescent="0.4">
      <c r="A245">
        <v>244</v>
      </c>
      <c r="B245" t="s">
        <v>18</v>
      </c>
      <c r="C245" t="s">
        <v>19</v>
      </c>
      <c r="D245" t="s">
        <v>21</v>
      </c>
      <c r="E245">
        <v>18.8</v>
      </c>
      <c r="F245">
        <v>0</v>
      </c>
      <c r="G245">
        <v>75.400000000000006</v>
      </c>
      <c r="H245">
        <v>0.93100000000000005</v>
      </c>
      <c r="I245">
        <v>44</v>
      </c>
      <c r="J245">
        <v>44</v>
      </c>
      <c r="K245">
        <v>26.376666937271199</v>
      </c>
      <c r="L245">
        <f>J245+K245</f>
        <v>70.376666937271196</v>
      </c>
      <c r="M245">
        <v>38.366816021647999</v>
      </c>
      <c r="N245">
        <v>1000</v>
      </c>
      <c r="O245">
        <v>6.15965211985535</v>
      </c>
      <c r="P245">
        <v>77.499645491096999</v>
      </c>
      <c r="Q245">
        <v>6.5107223243041995E-2</v>
      </c>
      <c r="R245">
        <f>1000/(N245*H245*(ABS(1+(-0.4)*(M245-E245))))</f>
        <v>0.15733951996469478</v>
      </c>
      <c r="S245">
        <v>1</v>
      </c>
    </row>
    <row r="246" spans="1:19" x14ac:dyDescent="0.4">
      <c r="A246">
        <v>245</v>
      </c>
      <c r="B246" t="s">
        <v>18</v>
      </c>
      <c r="C246" t="s">
        <v>19</v>
      </c>
      <c r="D246" t="s">
        <v>26</v>
      </c>
      <c r="E246">
        <v>19.600000000000001</v>
      </c>
      <c r="F246">
        <v>0</v>
      </c>
      <c r="G246">
        <v>87.4</v>
      </c>
      <c r="H246">
        <v>0.94199999999999995</v>
      </c>
      <c r="I246">
        <v>34</v>
      </c>
      <c r="J246">
        <v>45</v>
      </c>
      <c r="K246">
        <v>25.221733816228401</v>
      </c>
      <c r="L246">
        <f>J246+K246</f>
        <v>70.221733816228408</v>
      </c>
      <c r="M246">
        <v>38.567167256895999</v>
      </c>
      <c r="N246">
        <v>1000</v>
      </c>
      <c r="O246">
        <v>11.071746546303601</v>
      </c>
      <c r="P246">
        <v>39.993035068021399</v>
      </c>
      <c r="Q246">
        <v>0.30641389465049301</v>
      </c>
      <c r="R246">
        <f>1000/(N246*H246*(ABS(1+(-0.4)*(M246-E246))))</f>
        <v>0.16116480580787748</v>
      </c>
      <c r="S246">
        <v>1</v>
      </c>
    </row>
    <row r="247" spans="1:19" x14ac:dyDescent="0.4">
      <c r="A247">
        <v>246</v>
      </c>
      <c r="B247" t="s">
        <v>31</v>
      </c>
      <c r="C247" t="s">
        <v>32</v>
      </c>
      <c r="D247" t="s">
        <v>26</v>
      </c>
      <c r="E247">
        <v>19.600000000000001</v>
      </c>
      <c r="F247">
        <v>0</v>
      </c>
      <c r="G247">
        <f>87.4*0.89</f>
        <v>77.786000000000001</v>
      </c>
      <c r="H247">
        <f>0.942*0.89</f>
        <v>0.83838000000000001</v>
      </c>
      <c r="I247">
        <v>36</v>
      </c>
      <c r="J247">
        <v>45</v>
      </c>
      <c r="K247">
        <v>25.221733816228401</v>
      </c>
      <c r="L247">
        <f>J247+K247</f>
        <v>70.221733816228408</v>
      </c>
      <c r="M247">
        <v>38.567167256895999</v>
      </c>
      <c r="N247">
        <v>1000</v>
      </c>
      <c r="O247">
        <v>11.071746546303601</v>
      </c>
      <c r="P247">
        <v>39.993035068021399</v>
      </c>
      <c r="Q247">
        <v>0.30641389465049301</v>
      </c>
      <c r="R247">
        <v>0.16116480580787748</v>
      </c>
      <c r="S247">
        <v>0</v>
      </c>
    </row>
    <row r="248" spans="1:19" x14ac:dyDescent="0.4">
      <c r="A248">
        <v>247</v>
      </c>
      <c r="B248" t="s">
        <v>18</v>
      </c>
      <c r="C248" t="s">
        <v>19</v>
      </c>
      <c r="D248" t="s">
        <v>23</v>
      </c>
      <c r="E248">
        <v>14.4</v>
      </c>
      <c r="F248">
        <v>12</v>
      </c>
      <c r="G248">
        <v>0</v>
      </c>
      <c r="H248">
        <v>0.125</v>
      </c>
      <c r="I248">
        <v>100</v>
      </c>
      <c r="J248">
        <v>45</v>
      </c>
      <c r="K248">
        <v>24.544242948393698</v>
      </c>
      <c r="L248">
        <f>J248+K248</f>
        <v>69.544242948393702</v>
      </c>
      <c r="M248">
        <v>16.706414976000001</v>
      </c>
      <c r="N248">
        <v>1000</v>
      </c>
      <c r="O248">
        <v>0.42582692003923001</v>
      </c>
      <c r="P248">
        <v>19.060012452771701</v>
      </c>
      <c r="Q248">
        <v>0.12384658919090399</v>
      </c>
      <c r="R248">
        <f>1000/(N248*H248*(ABS(1+(-0.4)*(M248-E248))))</f>
        <v>103.3137769996098</v>
      </c>
      <c r="S248">
        <v>1</v>
      </c>
    </row>
    <row r="249" spans="1:19" x14ac:dyDescent="0.4">
      <c r="A249">
        <v>248</v>
      </c>
      <c r="B249" t="s">
        <v>18</v>
      </c>
      <c r="C249" t="s">
        <v>19</v>
      </c>
      <c r="D249" t="s">
        <v>23</v>
      </c>
      <c r="E249">
        <v>12.2</v>
      </c>
      <c r="F249">
        <v>16</v>
      </c>
      <c r="G249">
        <v>0</v>
      </c>
      <c r="H249">
        <v>0.14299999999999999</v>
      </c>
      <c r="I249">
        <v>100</v>
      </c>
      <c r="J249">
        <v>45</v>
      </c>
      <c r="K249">
        <v>23.172504087140499</v>
      </c>
      <c r="L249">
        <f>J249+K249</f>
        <v>68.172504087140496</v>
      </c>
      <c r="M249">
        <v>14.714127545071999</v>
      </c>
      <c r="N249">
        <v>1000</v>
      </c>
      <c r="O249">
        <v>4.4728006657119099</v>
      </c>
      <c r="P249">
        <v>58.558968593287197</v>
      </c>
      <c r="Q249">
        <v>8.5745607796369402E-2</v>
      </c>
      <c r="R249">
        <f>1000/(N249*H249*(ABS(1+(-0.4)*(M249-E249))))</f>
        <v>1237.4773814855207</v>
      </c>
      <c r="S249">
        <v>1</v>
      </c>
    </row>
    <row r="250" spans="1:19" x14ac:dyDescent="0.4">
      <c r="A250">
        <v>249</v>
      </c>
      <c r="B250" t="s">
        <v>18</v>
      </c>
      <c r="C250" t="s">
        <v>19</v>
      </c>
      <c r="D250" t="s">
        <v>23</v>
      </c>
      <c r="E250">
        <v>7.9</v>
      </c>
      <c r="F250">
        <v>20.5</v>
      </c>
      <c r="G250">
        <v>0</v>
      </c>
      <c r="H250">
        <v>5.6000000000000001E-2</v>
      </c>
      <c r="I250">
        <v>100</v>
      </c>
      <c r="J250">
        <v>45</v>
      </c>
      <c r="K250">
        <v>25.6013162513438</v>
      </c>
      <c r="L250">
        <f>J250+K250</f>
        <v>70.601316251343803</v>
      </c>
      <c r="M250">
        <v>8.8095303138880006</v>
      </c>
      <c r="N250">
        <v>1000</v>
      </c>
      <c r="O250">
        <v>1.1375140129816701</v>
      </c>
      <c r="P250">
        <v>94.932650610543604</v>
      </c>
      <c r="Q250">
        <v>0.32540065863734702</v>
      </c>
      <c r="R250">
        <f>1000/(N250*H250*(ABS(1+(-0.4)*(M250-E250))))</f>
        <v>28.068977065504043</v>
      </c>
      <c r="S250">
        <v>1</v>
      </c>
    </row>
    <row r="251" spans="1:19" x14ac:dyDescent="0.4">
      <c r="A251">
        <v>250</v>
      </c>
      <c r="B251" t="s">
        <v>18</v>
      </c>
      <c r="C251" t="s">
        <v>19</v>
      </c>
      <c r="D251" t="s">
        <v>23</v>
      </c>
      <c r="E251">
        <v>11</v>
      </c>
      <c r="F251">
        <v>4.5</v>
      </c>
      <c r="G251">
        <v>0</v>
      </c>
      <c r="H251">
        <v>5.1999999999999998E-2</v>
      </c>
      <c r="I251">
        <v>100</v>
      </c>
      <c r="J251">
        <v>46</v>
      </c>
      <c r="K251">
        <v>25.881289259597299</v>
      </c>
      <c r="L251">
        <f>J251+K251</f>
        <v>71.881289259597295</v>
      </c>
      <c r="M251">
        <v>11.91784326608</v>
      </c>
      <c r="N251">
        <v>1000</v>
      </c>
      <c r="O251">
        <v>1.56246574726878</v>
      </c>
      <c r="P251">
        <v>44.830662435137803</v>
      </c>
      <c r="Q251">
        <v>0.353240270063787</v>
      </c>
      <c r="R251">
        <f>1000/(N251*H251*(ABS(1+(-0.4)*(M251-E251))))</f>
        <v>30.386953483303909</v>
      </c>
      <c r="S251">
        <v>1</v>
      </c>
    </row>
    <row r="252" spans="1:19" x14ac:dyDescent="0.4">
      <c r="A252">
        <v>251</v>
      </c>
      <c r="B252" t="s">
        <v>18</v>
      </c>
      <c r="C252" t="s">
        <v>19</v>
      </c>
      <c r="D252" t="s">
        <v>24</v>
      </c>
      <c r="E252">
        <v>13.2</v>
      </c>
      <c r="F252">
        <v>0.5</v>
      </c>
      <c r="G252">
        <v>0</v>
      </c>
      <c r="H252">
        <v>7.3999999999999996E-2</v>
      </c>
      <c r="I252">
        <v>100</v>
      </c>
      <c r="J252">
        <v>46</v>
      </c>
      <c r="K252">
        <v>26.6155344289777</v>
      </c>
      <c r="L252">
        <f>J252+K252</f>
        <v>72.615534428977696</v>
      </c>
      <c r="M252">
        <v>14.554457427648</v>
      </c>
      <c r="N252">
        <v>1000</v>
      </c>
      <c r="O252">
        <v>7.1187893980214199</v>
      </c>
      <c r="P252">
        <v>4.1787782264644804</v>
      </c>
      <c r="Q252">
        <v>0.222768806442248</v>
      </c>
      <c r="R252">
        <f>1000/(N252*H252*(ABS(1+(-0.4)*(M252-E252))))</f>
        <v>29.491513104065408</v>
      </c>
      <c r="S252">
        <v>1</v>
      </c>
    </row>
    <row r="253" spans="1:19" x14ac:dyDescent="0.4">
      <c r="A253">
        <v>252</v>
      </c>
      <c r="B253" t="s">
        <v>18</v>
      </c>
      <c r="C253" t="s">
        <v>19</v>
      </c>
      <c r="D253" t="s">
        <v>23</v>
      </c>
      <c r="E253">
        <v>12.9</v>
      </c>
      <c r="F253">
        <v>1</v>
      </c>
      <c r="G253">
        <v>0</v>
      </c>
      <c r="H253">
        <v>0.14099999999999999</v>
      </c>
      <c r="I253">
        <v>100</v>
      </c>
      <c r="J253">
        <v>47</v>
      </c>
      <c r="K253">
        <v>25.9121274436602</v>
      </c>
      <c r="L253">
        <f>J253+K253</f>
        <v>72.912127443660196</v>
      </c>
      <c r="M253">
        <v>15.383675197956</v>
      </c>
      <c r="N253">
        <v>1000</v>
      </c>
      <c r="O253">
        <v>16.2150689464846</v>
      </c>
      <c r="P253">
        <v>16.635181584779101</v>
      </c>
      <c r="Q253">
        <v>0.42862193402041299</v>
      </c>
      <c r="R253">
        <f>1000/(N253*H253*(ABS(1+(-0.4)*(M253-E253))))</f>
        <v>1086.1078992634696</v>
      </c>
      <c r="S253">
        <v>1</v>
      </c>
    </row>
    <row r="254" spans="1:19" x14ac:dyDescent="0.4">
      <c r="A254">
        <v>253</v>
      </c>
      <c r="B254" t="s">
        <v>18</v>
      </c>
      <c r="C254" t="s">
        <v>19</v>
      </c>
      <c r="D254" t="s">
        <v>22</v>
      </c>
      <c r="E254">
        <v>17.899999999999999</v>
      </c>
      <c r="F254">
        <v>1.5</v>
      </c>
      <c r="G254">
        <v>57.7</v>
      </c>
      <c r="H254">
        <v>0.83399999999999996</v>
      </c>
      <c r="I254">
        <v>70</v>
      </c>
      <c r="J254">
        <v>47</v>
      </c>
      <c r="K254">
        <v>24.5270975343565</v>
      </c>
      <c r="L254">
        <f>J254+K254</f>
        <v>71.5270975343565</v>
      </c>
      <c r="M254">
        <v>34.593067058624001</v>
      </c>
      <c r="N254">
        <v>1000</v>
      </c>
      <c r="O254">
        <v>0.55922041006107404</v>
      </c>
      <c r="P254">
        <v>83.124950285310405</v>
      </c>
      <c r="Q254">
        <v>0.383602642390038</v>
      </c>
      <c r="R254">
        <f>1000/(N254*H254*(ABS(1+(-0.4)*(M254-E254))))</f>
        <v>0.21120184284931021</v>
      </c>
      <c r="S254">
        <v>1</v>
      </c>
    </row>
    <row r="255" spans="1:19" x14ac:dyDescent="0.4">
      <c r="A255">
        <v>254</v>
      </c>
      <c r="B255" t="s">
        <v>18</v>
      </c>
      <c r="C255" t="s">
        <v>19</v>
      </c>
      <c r="D255" t="s">
        <v>21</v>
      </c>
      <c r="E255">
        <v>19.899999999999999</v>
      </c>
      <c r="F255">
        <v>0</v>
      </c>
      <c r="G255">
        <v>30.1</v>
      </c>
      <c r="H255">
        <v>0.61699999999999999</v>
      </c>
      <c r="I255">
        <v>76</v>
      </c>
      <c r="J255">
        <v>48</v>
      </c>
      <c r="K255">
        <v>23.108176456041701</v>
      </c>
      <c r="L255">
        <f>J255+K255</f>
        <v>71.108176456041704</v>
      </c>
      <c r="M255">
        <v>33.378144348459998</v>
      </c>
      <c r="N255">
        <v>1000</v>
      </c>
      <c r="O255">
        <v>0.49108773799447403</v>
      </c>
      <c r="P255">
        <v>93.421823044293703</v>
      </c>
      <c r="Q255">
        <v>0.19080982633339499</v>
      </c>
      <c r="R255">
        <f>1000/(N255*H255*(ABS(1+(-0.4)*(M255-E255))))</f>
        <v>0.36908458558779855</v>
      </c>
      <c r="S255">
        <v>1</v>
      </c>
    </row>
    <row r="256" spans="1:19" x14ac:dyDescent="0.4">
      <c r="A256">
        <v>255</v>
      </c>
      <c r="B256" t="s">
        <v>18</v>
      </c>
      <c r="C256" t="s">
        <v>19</v>
      </c>
      <c r="D256" t="s">
        <v>21</v>
      </c>
      <c r="E256">
        <v>21.2</v>
      </c>
      <c r="F256">
        <v>0</v>
      </c>
      <c r="G256">
        <v>67.400000000000006</v>
      </c>
      <c r="H256">
        <v>0.89100000000000001</v>
      </c>
      <c r="I256">
        <v>46</v>
      </c>
      <c r="J256">
        <v>48</v>
      </c>
      <c r="K256">
        <v>25.614943875347599</v>
      </c>
      <c r="L256">
        <f>J256+K256</f>
        <v>73.614943875347592</v>
      </c>
      <c r="M256">
        <v>40.977527727056</v>
      </c>
      <c r="N256">
        <v>1000</v>
      </c>
      <c r="O256">
        <v>5.4663029973019404</v>
      </c>
      <c r="P256">
        <v>6.6845915658059996</v>
      </c>
      <c r="Q256">
        <v>0.27522054105085197</v>
      </c>
      <c r="R256">
        <f>1000/(N256*H256*(ABS(1+(-0.4)*(M256-E256))))</f>
        <v>0.16239801107513963</v>
      </c>
      <c r="S256">
        <v>1</v>
      </c>
    </row>
    <row r="257" spans="1:19" x14ac:dyDescent="0.4">
      <c r="A257">
        <v>256</v>
      </c>
      <c r="B257" t="s">
        <v>18</v>
      </c>
      <c r="C257" t="s">
        <v>19</v>
      </c>
      <c r="D257" t="s">
        <v>24</v>
      </c>
      <c r="E257">
        <v>19.2</v>
      </c>
      <c r="F257">
        <v>0</v>
      </c>
      <c r="G257">
        <v>0</v>
      </c>
      <c r="H257">
        <v>0.182</v>
      </c>
      <c r="I257">
        <v>100</v>
      </c>
      <c r="J257">
        <v>48</v>
      </c>
      <c r="K257">
        <v>25.272566250790899</v>
      </c>
      <c r="L257">
        <f>J257+K257</f>
        <v>73.272566250790902</v>
      </c>
      <c r="M257">
        <v>22.970921865984</v>
      </c>
      <c r="N257">
        <v>1000</v>
      </c>
      <c r="O257">
        <v>2.8388529480371298</v>
      </c>
      <c r="P257">
        <v>71.632180783011194</v>
      </c>
      <c r="Q257">
        <v>0.172208613691926</v>
      </c>
      <c r="R257">
        <f>1000/(N257*H257*(ABS(1+(-0.4)*(M257-E257))))</f>
        <v>10.808110320478711</v>
      </c>
      <c r="S257">
        <v>1</v>
      </c>
    </row>
    <row r="258" spans="1:19" x14ac:dyDescent="0.4">
      <c r="A258">
        <v>257</v>
      </c>
      <c r="B258" t="s">
        <v>18</v>
      </c>
      <c r="C258" t="s">
        <v>19</v>
      </c>
      <c r="D258" t="s">
        <v>23</v>
      </c>
      <c r="E258">
        <v>16.600000000000001</v>
      </c>
      <c r="F258">
        <v>3</v>
      </c>
      <c r="G258">
        <v>0.9</v>
      </c>
      <c r="H258">
        <v>0.26900000000000002</v>
      </c>
      <c r="I258">
        <v>98</v>
      </c>
      <c r="J258">
        <v>49</v>
      </c>
      <c r="K258">
        <v>22.9774125013972</v>
      </c>
      <c r="L258">
        <f>J258+K258</f>
        <v>71.977412501397197</v>
      </c>
      <c r="M258">
        <v>21.679364801607999</v>
      </c>
      <c r="N258">
        <v>1000</v>
      </c>
      <c r="O258">
        <v>12.7174419039019</v>
      </c>
      <c r="P258">
        <v>62.554138171047398</v>
      </c>
      <c r="Q258">
        <v>0.35794489593751</v>
      </c>
      <c r="R258">
        <f>1000/(N258*H258*(ABS(1+(-0.4)*(M258-E258))))</f>
        <v>3.6030887494487045</v>
      </c>
      <c r="S258">
        <v>1</v>
      </c>
    </row>
    <row r="259" spans="1:19" x14ac:dyDescent="0.4">
      <c r="A259">
        <v>258</v>
      </c>
      <c r="B259" t="s">
        <v>18</v>
      </c>
      <c r="C259" t="s">
        <v>19</v>
      </c>
      <c r="D259" t="s">
        <v>24</v>
      </c>
      <c r="E259">
        <v>16.3</v>
      </c>
      <c r="F259">
        <v>0</v>
      </c>
      <c r="G259">
        <v>0</v>
      </c>
      <c r="H259">
        <v>0.191</v>
      </c>
      <c r="I259">
        <v>96</v>
      </c>
      <c r="J259">
        <v>49</v>
      </c>
      <c r="K259">
        <v>26.330601349744001</v>
      </c>
      <c r="L259">
        <f>J259+K259</f>
        <v>75.330601349744001</v>
      </c>
      <c r="M259">
        <v>19.76774335276</v>
      </c>
      <c r="N259">
        <v>1000</v>
      </c>
      <c r="O259">
        <v>9.6682863752223493</v>
      </c>
      <c r="P259">
        <v>89.086156231780606</v>
      </c>
      <c r="Q259">
        <v>5.3456228194073897E-2</v>
      </c>
      <c r="R259">
        <f>1000/(N259*H259*(ABS(1+(-0.4)*(M259-E259))))</f>
        <v>13.525285602088928</v>
      </c>
      <c r="S259">
        <v>1</v>
      </c>
    </row>
    <row r="260" spans="1:19" x14ac:dyDescent="0.4">
      <c r="A260">
        <v>259</v>
      </c>
      <c r="B260" t="s">
        <v>18</v>
      </c>
      <c r="C260" t="s">
        <v>19</v>
      </c>
      <c r="D260" t="s">
        <v>23</v>
      </c>
      <c r="E260">
        <v>15.2</v>
      </c>
      <c r="F260">
        <v>24</v>
      </c>
      <c r="G260">
        <v>0.9</v>
      </c>
      <c r="H260">
        <v>0.27</v>
      </c>
      <c r="I260">
        <v>100</v>
      </c>
      <c r="J260">
        <v>50</v>
      </c>
      <c r="K260">
        <v>23.0679837111492</v>
      </c>
      <c r="L260">
        <f>J260+K260</f>
        <v>73.067983711149196</v>
      </c>
      <c r="M260">
        <v>20.267275345280002</v>
      </c>
      <c r="N260">
        <v>1000</v>
      </c>
      <c r="O260">
        <v>0.78864029084023402</v>
      </c>
      <c r="P260">
        <v>16.298461043494299</v>
      </c>
      <c r="Q260">
        <v>0.160621483608408</v>
      </c>
      <c r="R260">
        <f>1000/(N260*H260*(ABS(1+(-0.4)*(M260-E260))))</f>
        <v>3.6066482998337634</v>
      </c>
      <c r="S260">
        <v>1</v>
      </c>
    </row>
    <row r="261" spans="1:19" x14ac:dyDescent="0.4">
      <c r="A261">
        <v>260</v>
      </c>
      <c r="B261" t="s">
        <v>18</v>
      </c>
      <c r="C261" t="s">
        <v>19</v>
      </c>
      <c r="D261" t="s">
        <v>23</v>
      </c>
      <c r="E261">
        <v>12.9</v>
      </c>
      <c r="F261">
        <v>22</v>
      </c>
      <c r="G261">
        <v>0</v>
      </c>
      <c r="H261">
        <v>8.6999999999999994E-2</v>
      </c>
      <c r="I261">
        <v>100</v>
      </c>
      <c r="J261">
        <v>50</v>
      </c>
      <c r="K261">
        <v>24.3695657795109</v>
      </c>
      <c r="L261">
        <f>J261+K261</f>
        <v>74.369565779510907</v>
      </c>
      <c r="M261">
        <v>14.460716536284</v>
      </c>
      <c r="N261">
        <v>1000</v>
      </c>
      <c r="O261">
        <v>14.698748597082901</v>
      </c>
      <c r="P261">
        <v>88.944536067334795</v>
      </c>
      <c r="Q261">
        <v>0.23965714404757599</v>
      </c>
      <c r="R261">
        <f>1000/(N261*H261*(ABS(1+(-0.4)*(M261-E261))))</f>
        <v>30.593141787276789</v>
      </c>
      <c r="S261">
        <v>1</v>
      </c>
    </row>
    <row r="262" spans="1:19" x14ac:dyDescent="0.4">
      <c r="A262">
        <v>261</v>
      </c>
      <c r="B262" t="s">
        <v>18</v>
      </c>
      <c r="C262" t="s">
        <v>19</v>
      </c>
      <c r="D262" t="s">
        <v>23</v>
      </c>
      <c r="E262">
        <v>11.6</v>
      </c>
      <c r="F262">
        <v>17</v>
      </c>
      <c r="G262">
        <v>0</v>
      </c>
      <c r="H262">
        <v>0.107</v>
      </c>
      <c r="I262">
        <v>100</v>
      </c>
      <c r="J262">
        <v>50</v>
      </c>
      <c r="K262">
        <v>23.390818347737</v>
      </c>
      <c r="L262">
        <f>J262+K262</f>
        <v>73.390818347736996</v>
      </c>
      <c r="M262">
        <v>13.506403057856</v>
      </c>
      <c r="N262">
        <v>1000</v>
      </c>
      <c r="O262">
        <v>1.8170902394989501</v>
      </c>
      <c r="P262">
        <v>36.200960420931501</v>
      </c>
      <c r="Q262">
        <v>0.24011002040915699</v>
      </c>
      <c r="R262">
        <f>1000/(N262*H262*(ABS(1+(-0.4)*(M262-E262))))</f>
        <v>39.360859739133311</v>
      </c>
      <c r="S262">
        <v>1</v>
      </c>
    </row>
    <row r="263" spans="1:19" x14ac:dyDescent="0.4">
      <c r="A263">
        <v>262</v>
      </c>
      <c r="B263" t="s">
        <v>18</v>
      </c>
      <c r="C263" t="s">
        <v>19</v>
      </c>
      <c r="D263" t="s">
        <v>25</v>
      </c>
      <c r="E263">
        <v>14.5</v>
      </c>
      <c r="F263">
        <v>0</v>
      </c>
      <c r="G263">
        <v>92.2</v>
      </c>
      <c r="H263">
        <v>1.1539999999999999</v>
      </c>
      <c r="I263">
        <v>4</v>
      </c>
      <c r="J263">
        <v>51</v>
      </c>
      <c r="K263">
        <v>26.0191007269318</v>
      </c>
      <c r="L263">
        <f>J263+K263</f>
        <v>77.019100726931796</v>
      </c>
      <c r="M263">
        <v>34.675046647599999</v>
      </c>
      <c r="N263">
        <v>1000</v>
      </c>
      <c r="O263">
        <v>5.5560715352924399</v>
      </c>
      <c r="P263">
        <v>36.498943050900799</v>
      </c>
      <c r="Q263">
        <v>0.33171554803603298</v>
      </c>
      <c r="R263">
        <f>1000/(N263*H263*(ABS(1+(-0.4)*(M263-E263))))</f>
        <v>0.12256702115042632</v>
      </c>
      <c r="S263">
        <v>1</v>
      </c>
    </row>
    <row r="264" spans="1:19" x14ac:dyDescent="0.4">
      <c r="A264">
        <v>263</v>
      </c>
      <c r="B264" t="s">
        <v>18</v>
      </c>
      <c r="C264" t="s">
        <v>19</v>
      </c>
      <c r="D264" t="s">
        <v>25</v>
      </c>
      <c r="E264">
        <v>16.600000000000001</v>
      </c>
      <c r="F264">
        <v>0</v>
      </c>
      <c r="G264">
        <v>92.9</v>
      </c>
      <c r="H264">
        <v>1.1419999999999999</v>
      </c>
      <c r="I264">
        <v>10</v>
      </c>
      <c r="J264">
        <v>51</v>
      </c>
      <c r="K264">
        <v>25.858796342459001</v>
      </c>
      <c r="L264">
        <f>J264+K264</f>
        <v>76.858796342459001</v>
      </c>
      <c r="M264">
        <v>38.263949269215999</v>
      </c>
      <c r="N264">
        <v>1000</v>
      </c>
      <c r="O264">
        <v>21.8358002493705</v>
      </c>
      <c r="P264">
        <v>59.718067012656299</v>
      </c>
      <c r="Q264">
        <v>0.49014399937347197</v>
      </c>
      <c r="R264">
        <f>1000/(N264*H264*(ABS(1+(-0.4)*(M264-E264))))</f>
        <v>0.11423229239647494</v>
      </c>
      <c r="S264">
        <v>1</v>
      </c>
    </row>
    <row r="265" spans="1:19" x14ac:dyDescent="0.4">
      <c r="A265">
        <v>264</v>
      </c>
      <c r="B265" t="s">
        <v>31</v>
      </c>
      <c r="C265" t="s">
        <v>32</v>
      </c>
      <c r="D265" t="s">
        <v>25</v>
      </c>
      <c r="E265">
        <v>16.600000000000001</v>
      </c>
      <c r="F265">
        <v>0</v>
      </c>
      <c r="G265">
        <f>92.9*0.89</f>
        <v>82.681000000000012</v>
      </c>
      <c r="H265">
        <f>1.142*0.89</f>
        <v>1.0163799999999998</v>
      </c>
      <c r="I265">
        <v>20</v>
      </c>
      <c r="J265">
        <v>51</v>
      </c>
      <c r="K265">
        <v>25.858796342459001</v>
      </c>
      <c r="L265">
        <f>J265+K265</f>
        <v>76.858796342459001</v>
      </c>
      <c r="M265">
        <v>38.263949269215999</v>
      </c>
      <c r="N265">
        <v>1000</v>
      </c>
      <c r="O265">
        <v>21.8358002493705</v>
      </c>
      <c r="P265">
        <v>59.718067012656299</v>
      </c>
      <c r="Q265">
        <v>0.49014399937347197</v>
      </c>
      <c r="R265">
        <v>0.11423229239647494</v>
      </c>
      <c r="S265">
        <v>0</v>
      </c>
    </row>
    <row r="266" spans="1:19" x14ac:dyDescent="0.4">
      <c r="A266">
        <v>265</v>
      </c>
      <c r="B266" t="s">
        <v>18</v>
      </c>
      <c r="C266" t="s">
        <v>19</v>
      </c>
      <c r="D266" t="s">
        <v>20</v>
      </c>
      <c r="E266">
        <v>17.3</v>
      </c>
      <c r="F266">
        <v>0</v>
      </c>
      <c r="G266">
        <v>87.3</v>
      </c>
      <c r="H266">
        <v>1.1220000000000001</v>
      </c>
      <c r="I266">
        <v>42</v>
      </c>
      <c r="J266">
        <v>52</v>
      </c>
      <c r="K266">
        <v>24.019444930108499</v>
      </c>
      <c r="L266">
        <f>J266+K266</f>
        <v>76.019444930108506</v>
      </c>
      <c r="M266">
        <v>39.788659654471999</v>
      </c>
      <c r="N266">
        <v>1000</v>
      </c>
      <c r="O266">
        <v>8.3480699436386701</v>
      </c>
      <c r="P266">
        <v>32.323156569299897</v>
      </c>
      <c r="Q266">
        <v>0.36489217036585703</v>
      </c>
      <c r="R266">
        <f>1000/(N266*H266*(ABS(1+(-0.4)*(M266-E266))))</f>
        <v>0.11147140585643896</v>
      </c>
      <c r="S266">
        <v>1</v>
      </c>
    </row>
    <row r="267" spans="1:19" x14ac:dyDescent="0.4">
      <c r="A267">
        <v>266</v>
      </c>
      <c r="B267" t="s">
        <v>18</v>
      </c>
      <c r="C267" t="s">
        <v>19</v>
      </c>
      <c r="D267" t="s">
        <v>25</v>
      </c>
      <c r="E267">
        <v>17.399999999999999</v>
      </c>
      <c r="F267">
        <v>0</v>
      </c>
      <c r="G267">
        <v>93.4</v>
      </c>
      <c r="H267">
        <v>1.1240000000000001</v>
      </c>
      <c r="I267">
        <v>2</v>
      </c>
      <c r="J267">
        <v>52</v>
      </c>
      <c r="K267">
        <v>26.344712936493501</v>
      </c>
      <c r="L267">
        <f>J267+K267</f>
        <v>78.344712936493494</v>
      </c>
      <c r="M267">
        <v>40.475642452991998</v>
      </c>
      <c r="N267">
        <v>1000</v>
      </c>
      <c r="O267">
        <v>8.9340133317932597</v>
      </c>
      <c r="P267">
        <v>80.252802250217101</v>
      </c>
      <c r="Q267">
        <v>0.43626839205816897</v>
      </c>
      <c r="R267">
        <f>1000/(N267*H267*(ABS(1+(-0.4)*(M267-E267))))</f>
        <v>0.10809865564770234</v>
      </c>
      <c r="S267">
        <v>1</v>
      </c>
    </row>
    <row r="268" spans="1:19" x14ac:dyDescent="0.4">
      <c r="A268">
        <v>267</v>
      </c>
      <c r="B268" t="s">
        <v>31</v>
      </c>
      <c r="C268" t="s">
        <v>32</v>
      </c>
      <c r="D268" t="s">
        <v>25</v>
      </c>
      <c r="E268">
        <v>17.399999999999999</v>
      </c>
      <c r="F268">
        <v>0</v>
      </c>
      <c r="G268">
        <f>93.4*0.89</f>
        <v>83.126000000000005</v>
      </c>
      <c r="H268">
        <f>1.124*0.89</f>
        <v>1.0003600000000001</v>
      </c>
      <c r="I268">
        <v>2</v>
      </c>
      <c r="J268">
        <v>52</v>
      </c>
      <c r="K268">
        <v>26.344712936493501</v>
      </c>
      <c r="L268">
        <f>J268+K268</f>
        <v>78.344712936493494</v>
      </c>
      <c r="M268">
        <v>40.475642452991998</v>
      </c>
      <c r="N268">
        <v>1000</v>
      </c>
      <c r="O268">
        <v>8.9340133317932597</v>
      </c>
      <c r="P268">
        <v>80.252802250217101</v>
      </c>
      <c r="Q268">
        <v>0.43626839205816897</v>
      </c>
      <c r="R268">
        <v>0.10809865564770234</v>
      </c>
      <c r="S268">
        <v>0</v>
      </c>
    </row>
    <row r="269" spans="1:19" x14ac:dyDescent="0.4">
      <c r="A269">
        <v>268</v>
      </c>
      <c r="B269" t="s">
        <v>18</v>
      </c>
      <c r="C269" t="s">
        <v>19</v>
      </c>
      <c r="D269" t="s">
        <v>21</v>
      </c>
      <c r="E269">
        <v>19.7</v>
      </c>
      <c r="F269">
        <v>0</v>
      </c>
      <c r="G269">
        <v>85.6</v>
      </c>
      <c r="H269">
        <v>1.0860000000000001</v>
      </c>
      <c r="I269">
        <v>54</v>
      </c>
      <c r="J269">
        <v>53</v>
      </c>
      <c r="K269">
        <v>24.268310224120501</v>
      </c>
      <c r="L269">
        <f>J269+K269</f>
        <v>77.268310224120498</v>
      </c>
      <c r="M269">
        <v>43.129545140456003</v>
      </c>
      <c r="N269">
        <v>1000</v>
      </c>
      <c r="O269">
        <v>17.6326814284877</v>
      </c>
      <c r="P269">
        <v>57.9273100182386</v>
      </c>
      <c r="Q269">
        <v>0.467099225887671</v>
      </c>
      <c r="R269">
        <f>1000/(N269*H269*(ABS(1+(-0.4)*(M269-E269))))</f>
        <v>0.10998928869404997</v>
      </c>
      <c r="S269">
        <v>1</v>
      </c>
    </row>
    <row r="270" spans="1:19" x14ac:dyDescent="0.4">
      <c r="A270">
        <v>269</v>
      </c>
      <c r="B270" t="s">
        <v>18</v>
      </c>
      <c r="C270" t="s">
        <v>19</v>
      </c>
      <c r="D270" t="s">
        <v>21</v>
      </c>
      <c r="E270">
        <v>22.6</v>
      </c>
      <c r="F270">
        <v>0</v>
      </c>
      <c r="G270">
        <v>65.2</v>
      </c>
      <c r="H270">
        <v>1.0669999999999999</v>
      </c>
      <c r="I270">
        <v>64</v>
      </c>
      <c r="J270">
        <v>54</v>
      </c>
      <c r="K270">
        <v>24.6129658096181</v>
      </c>
      <c r="L270">
        <f>J270+K270</f>
        <v>78.612965809618103</v>
      </c>
      <c r="M270">
        <v>46.799288760064002</v>
      </c>
      <c r="N270">
        <v>1000</v>
      </c>
      <c r="O270">
        <v>4.7540744778102999</v>
      </c>
      <c r="P270">
        <v>11.1810670389899</v>
      </c>
      <c r="Q270">
        <v>0.19521591039870001</v>
      </c>
      <c r="R270">
        <f>1000/(N270*H270*(ABS(1+(-0.4)*(M270-E270))))</f>
        <v>0.10797670987481812</v>
      </c>
      <c r="S270">
        <v>1</v>
      </c>
    </row>
    <row r="271" spans="1:19" x14ac:dyDescent="0.4">
      <c r="A271">
        <v>270</v>
      </c>
      <c r="B271" t="s">
        <v>18</v>
      </c>
      <c r="C271" t="s">
        <v>19</v>
      </c>
      <c r="D271" t="s">
        <v>21</v>
      </c>
      <c r="E271">
        <v>23.3</v>
      </c>
      <c r="F271">
        <v>0</v>
      </c>
      <c r="G271">
        <v>47.5</v>
      </c>
      <c r="H271">
        <v>0.82399999999999995</v>
      </c>
      <c r="I271">
        <v>70</v>
      </c>
      <c r="J271">
        <v>54</v>
      </c>
      <c r="K271">
        <v>25.1100685676215</v>
      </c>
      <c r="L271">
        <f>J271+K271</f>
        <v>79.110068567621497</v>
      </c>
      <c r="M271">
        <v>42.226574603263998</v>
      </c>
      <c r="N271">
        <v>1000</v>
      </c>
      <c r="O271">
        <v>4.7591965485220697</v>
      </c>
      <c r="P271">
        <v>38.323689789543302</v>
      </c>
      <c r="Q271">
        <v>0.185934303937724</v>
      </c>
      <c r="R271">
        <f>1000/(N271*H271*(ABS(1+(-0.4)*(M271-E271))))</f>
        <v>0.18469952840450454</v>
      </c>
      <c r="S271">
        <v>1</v>
      </c>
    </row>
    <row r="272" spans="1:19" x14ac:dyDescent="0.4">
      <c r="A272">
        <v>271</v>
      </c>
      <c r="B272" t="s">
        <v>18</v>
      </c>
      <c r="C272" t="s">
        <v>19</v>
      </c>
      <c r="D272" t="s">
        <v>21</v>
      </c>
      <c r="E272">
        <v>23.1</v>
      </c>
      <c r="F272">
        <v>0</v>
      </c>
      <c r="G272">
        <v>45.6</v>
      </c>
      <c r="H272">
        <v>0.78</v>
      </c>
      <c r="I272">
        <v>54</v>
      </c>
      <c r="J272">
        <v>54</v>
      </c>
      <c r="K272">
        <v>26.089264622731601</v>
      </c>
      <c r="L272">
        <f>J272+K272</f>
        <v>80.089264622731605</v>
      </c>
      <c r="M272">
        <v>40.873855004879999</v>
      </c>
      <c r="N272">
        <v>1000</v>
      </c>
      <c r="O272">
        <v>3.5512336672283</v>
      </c>
      <c r="P272">
        <v>81.113986983355304</v>
      </c>
      <c r="Q272">
        <v>0.22352202274615299</v>
      </c>
      <c r="R272">
        <f>1000/(N272*H272*(ABS(1+(-0.4)*(M272-E272))))</f>
        <v>0.20984409005481369</v>
      </c>
      <c r="S272">
        <v>1</v>
      </c>
    </row>
    <row r="273" spans="1:19" x14ac:dyDescent="0.4">
      <c r="A273">
        <v>272</v>
      </c>
      <c r="B273" t="s">
        <v>31</v>
      </c>
      <c r="C273" t="s">
        <v>32</v>
      </c>
      <c r="D273" t="s">
        <v>21</v>
      </c>
      <c r="E273">
        <v>23.1</v>
      </c>
      <c r="F273">
        <v>0</v>
      </c>
      <c r="G273">
        <f>45.6*1.11</f>
        <v>50.616000000000007</v>
      </c>
      <c r="H273">
        <f>0.78*1.11</f>
        <v>0.86580000000000013</v>
      </c>
      <c r="I273">
        <f>54*0.89</f>
        <v>48.06</v>
      </c>
      <c r="J273">
        <v>54</v>
      </c>
      <c r="K273">
        <v>26.089264622731601</v>
      </c>
      <c r="L273">
        <f>J273+K273</f>
        <v>80.089264622731605</v>
      </c>
      <c r="M273">
        <v>40.873855004879999</v>
      </c>
      <c r="N273">
        <v>1000</v>
      </c>
      <c r="O273">
        <v>3.5512336672283</v>
      </c>
      <c r="P273">
        <v>81.113986983355304</v>
      </c>
      <c r="Q273">
        <v>0.22352202274615299</v>
      </c>
      <c r="R273">
        <v>0.20984409005481369</v>
      </c>
      <c r="S273">
        <v>0</v>
      </c>
    </row>
    <row r="274" spans="1:19" x14ac:dyDescent="0.4">
      <c r="A274">
        <v>273</v>
      </c>
      <c r="B274" t="s">
        <v>18</v>
      </c>
      <c r="C274" t="s">
        <v>19</v>
      </c>
      <c r="D274" t="s">
        <v>24</v>
      </c>
      <c r="E274">
        <v>19</v>
      </c>
      <c r="F274">
        <v>0</v>
      </c>
      <c r="G274">
        <v>1.8</v>
      </c>
      <c r="H274">
        <v>0.312</v>
      </c>
      <c r="I274">
        <v>90</v>
      </c>
      <c r="J274">
        <v>55</v>
      </c>
      <c r="K274">
        <v>23.146710122422199</v>
      </c>
      <c r="L274">
        <f>J274+K274</f>
        <v>78.146710122422206</v>
      </c>
      <c r="M274">
        <v>25.151965281279999</v>
      </c>
      <c r="N274">
        <v>1000</v>
      </c>
      <c r="O274">
        <v>2.36281929594929</v>
      </c>
      <c r="P274">
        <v>36.6731926033261</v>
      </c>
      <c r="Q274">
        <v>0.47511642158652201</v>
      </c>
      <c r="R274">
        <f>1000/(N274*H274*(ABS(1+(-0.4)*(M274-E274))))</f>
        <v>2.1941119084275771</v>
      </c>
      <c r="S274">
        <v>1</v>
      </c>
    </row>
    <row r="275" spans="1:19" x14ac:dyDescent="0.4">
      <c r="A275">
        <v>274</v>
      </c>
      <c r="B275" t="s">
        <v>18</v>
      </c>
      <c r="C275" t="s">
        <v>19</v>
      </c>
      <c r="D275" t="s">
        <v>23</v>
      </c>
      <c r="E275">
        <v>13.3</v>
      </c>
      <c r="F275">
        <v>6.5</v>
      </c>
      <c r="G275">
        <v>0</v>
      </c>
      <c r="H275">
        <v>0.13200000000000001</v>
      </c>
      <c r="I275">
        <v>100</v>
      </c>
      <c r="J275">
        <v>56</v>
      </c>
      <c r="K275">
        <v>24.0819384234083</v>
      </c>
      <c r="L275">
        <f>J275+K275</f>
        <v>80.081938423408303</v>
      </c>
      <c r="M275">
        <v>15.699763890304</v>
      </c>
      <c r="N275">
        <v>1000</v>
      </c>
      <c r="O275">
        <v>32.970670550177502</v>
      </c>
      <c r="P275">
        <v>79.987446226938005</v>
      </c>
      <c r="Q275">
        <v>0.15144779757084101</v>
      </c>
      <c r="R275">
        <f>1000/(N275*H275*(ABS(1+(-0.4)*(M275-E275))))</f>
        <v>188.94781528167866</v>
      </c>
      <c r="S275">
        <v>1</v>
      </c>
    </row>
    <row r="276" spans="1:19" x14ac:dyDescent="0.4">
      <c r="A276">
        <v>275</v>
      </c>
      <c r="B276" t="s">
        <v>18</v>
      </c>
      <c r="C276" t="s">
        <v>19</v>
      </c>
      <c r="D276" t="s">
        <v>21</v>
      </c>
      <c r="E276">
        <v>17.5</v>
      </c>
      <c r="F276">
        <v>0.5</v>
      </c>
      <c r="G276">
        <v>37.200000000000003</v>
      </c>
      <c r="H276">
        <v>0.76900000000000002</v>
      </c>
      <c r="I276">
        <v>84</v>
      </c>
      <c r="J276">
        <v>57</v>
      </c>
      <c r="K276">
        <v>23.738977514024398</v>
      </c>
      <c r="L276">
        <f>J276+K276</f>
        <v>80.738977514024398</v>
      </c>
      <c r="M276">
        <v>33.250558260699997</v>
      </c>
      <c r="N276">
        <v>1000</v>
      </c>
      <c r="O276">
        <v>2.7634747727417901</v>
      </c>
      <c r="P276">
        <v>90.992794380195505</v>
      </c>
      <c r="Q276">
        <v>0.26362131151162399</v>
      </c>
      <c r="R276">
        <f>1000/(N276*H276*(ABS(1+(-0.4)*(M276-E276))))</f>
        <v>0.24534628870919997</v>
      </c>
      <c r="S276">
        <v>1</v>
      </c>
    </row>
    <row r="277" spans="1:19" x14ac:dyDescent="0.4">
      <c r="A277">
        <v>276</v>
      </c>
      <c r="B277" t="s">
        <v>31</v>
      </c>
      <c r="C277" t="s">
        <v>32</v>
      </c>
      <c r="D277" t="s">
        <v>21</v>
      </c>
      <c r="E277">
        <v>17.600000000000001</v>
      </c>
      <c r="F277">
        <v>0.5</v>
      </c>
      <c r="G277">
        <f>37.2*0.89</f>
        <v>33.108000000000004</v>
      </c>
      <c r="H277">
        <f>0.769*0.89</f>
        <v>0.68441000000000007</v>
      </c>
      <c r="I277">
        <v>88</v>
      </c>
      <c r="J277">
        <v>57</v>
      </c>
      <c r="K277">
        <v>23.738977514024398</v>
      </c>
      <c r="L277">
        <f>J277+K277</f>
        <v>80.738977514024398</v>
      </c>
      <c r="M277">
        <v>33.250558260699997</v>
      </c>
      <c r="N277">
        <v>1000</v>
      </c>
      <c r="O277">
        <v>2.7634747727417901</v>
      </c>
      <c r="P277">
        <v>90.992794380195505</v>
      </c>
      <c r="Q277">
        <v>0.26362131151162399</v>
      </c>
      <c r="R277">
        <v>0.24534628870919997</v>
      </c>
      <c r="S277">
        <v>0</v>
      </c>
    </row>
    <row r="278" spans="1:19" x14ac:dyDescent="0.4">
      <c r="A278">
        <v>277</v>
      </c>
      <c r="B278" t="s">
        <v>18</v>
      </c>
      <c r="C278" t="s">
        <v>19</v>
      </c>
      <c r="D278" t="s">
        <v>23</v>
      </c>
      <c r="E278">
        <v>11.7</v>
      </c>
      <c r="F278">
        <v>16</v>
      </c>
      <c r="G278">
        <v>0</v>
      </c>
      <c r="H278">
        <v>0.14299999999999999</v>
      </c>
      <c r="I278">
        <v>100</v>
      </c>
      <c r="J278">
        <v>58</v>
      </c>
      <c r="K278">
        <v>26.324892292709499</v>
      </c>
      <c r="L278">
        <f>J278+K278</f>
        <v>84.324892292709507</v>
      </c>
      <c r="M278">
        <v>14.174557836036</v>
      </c>
      <c r="N278">
        <v>1000</v>
      </c>
      <c r="O278">
        <v>1.57563104861174</v>
      </c>
      <c r="P278">
        <v>53.134910891003102</v>
      </c>
      <c r="Q278">
        <v>0.23850959561507301</v>
      </c>
      <c r="R278">
        <f>1000/(N278*H278*(ABS(1+(-0.4)*(M278-E278))))</f>
        <v>687.1474261094728</v>
      </c>
      <c r="S278">
        <v>1</v>
      </c>
    </row>
    <row r="279" spans="1:19" x14ac:dyDescent="0.4">
      <c r="A279">
        <v>278</v>
      </c>
      <c r="B279" t="s">
        <v>18</v>
      </c>
      <c r="C279" t="s">
        <v>19</v>
      </c>
      <c r="D279" t="s">
        <v>23</v>
      </c>
      <c r="E279">
        <v>11.5</v>
      </c>
      <c r="F279">
        <v>11</v>
      </c>
      <c r="G279">
        <v>0</v>
      </c>
      <c r="H279">
        <v>0.10299999999999999</v>
      </c>
      <c r="I279">
        <v>100</v>
      </c>
      <c r="J279">
        <v>58</v>
      </c>
      <c r="K279">
        <v>25.740131724151901</v>
      </c>
      <c r="L279">
        <f>J279+K279</f>
        <v>83.740131724151894</v>
      </c>
      <c r="M279">
        <v>13.330951393359999</v>
      </c>
      <c r="N279">
        <v>1000</v>
      </c>
      <c r="O279">
        <v>10.156533667262201</v>
      </c>
      <c r="P279">
        <v>74.523514651540907</v>
      </c>
      <c r="Q279">
        <v>0.35326880658870802</v>
      </c>
      <c r="R279">
        <f>1000/(N279*H279*(ABS(1+(-0.4)*(M279-E279))))</f>
        <v>36.278148432426669</v>
      </c>
      <c r="S279">
        <v>1</v>
      </c>
    </row>
    <row r="280" spans="1:19" x14ac:dyDescent="0.4">
      <c r="A280">
        <v>279</v>
      </c>
      <c r="B280" t="s">
        <v>18</v>
      </c>
      <c r="C280" t="s">
        <v>19</v>
      </c>
      <c r="D280" t="s">
        <v>21</v>
      </c>
      <c r="E280">
        <v>14.1</v>
      </c>
      <c r="F280">
        <v>0.5</v>
      </c>
      <c r="G280">
        <v>22.4</v>
      </c>
      <c r="H280">
        <v>0.433</v>
      </c>
      <c r="I280">
        <v>66</v>
      </c>
      <c r="J280">
        <v>58</v>
      </c>
      <c r="K280">
        <v>26.242172057184298</v>
      </c>
      <c r="L280">
        <f>J280+K280</f>
        <v>84.242172057184291</v>
      </c>
      <c r="M280">
        <v>22.038051441095998</v>
      </c>
      <c r="N280">
        <v>1000</v>
      </c>
      <c r="O280">
        <v>0.91027084966869698</v>
      </c>
      <c r="P280">
        <v>85.119110130000195</v>
      </c>
      <c r="Q280">
        <v>2.6877366243893499E-2</v>
      </c>
      <c r="R280">
        <f>1000/(N280*H280*(ABS(1+(-0.4)*(M280-E280))))</f>
        <v>1.0617170723680414</v>
      </c>
      <c r="S280">
        <v>1</v>
      </c>
    </row>
    <row r="281" spans="1:19" x14ac:dyDescent="0.4">
      <c r="A281">
        <v>280</v>
      </c>
      <c r="B281" t="s">
        <v>18</v>
      </c>
      <c r="C281" t="s">
        <v>19</v>
      </c>
      <c r="D281" t="s">
        <v>26</v>
      </c>
      <c r="E281">
        <v>17.5</v>
      </c>
      <c r="F281">
        <v>0</v>
      </c>
      <c r="G281">
        <v>55.6</v>
      </c>
      <c r="H281">
        <v>0.91600000000000004</v>
      </c>
      <c r="I281">
        <v>34</v>
      </c>
      <c r="J281">
        <v>59</v>
      </c>
      <c r="K281">
        <v>24.937159736468701</v>
      </c>
      <c r="L281">
        <f>J281+K281</f>
        <v>83.937159736468701</v>
      </c>
      <c r="M281">
        <v>36.3432866176</v>
      </c>
      <c r="N281">
        <v>1000</v>
      </c>
      <c r="O281">
        <v>4.5131115542023199</v>
      </c>
      <c r="P281">
        <v>88.966095201248905</v>
      </c>
      <c r="Q281">
        <v>0.13722551816077799</v>
      </c>
      <c r="R281">
        <f>1000/(N281*H281*(ABS(1+(-0.4)*(M281-E281))))</f>
        <v>0.16699564205049636</v>
      </c>
      <c r="S281">
        <v>1</v>
      </c>
    </row>
    <row r="282" spans="1:19" x14ac:dyDescent="0.4">
      <c r="A282">
        <v>281</v>
      </c>
      <c r="B282" t="s">
        <v>31</v>
      </c>
      <c r="C282" t="s">
        <v>32</v>
      </c>
      <c r="D282" t="s">
        <v>26</v>
      </c>
      <c r="E282">
        <v>17.5</v>
      </c>
      <c r="F282">
        <v>0</v>
      </c>
      <c r="G282">
        <f>55.6*1.11</f>
        <v>61.716000000000008</v>
      </c>
      <c r="H282">
        <f>0.916*1.11</f>
        <v>1.0167600000000001</v>
      </c>
      <c r="I282">
        <v>34</v>
      </c>
      <c r="J282">
        <v>59</v>
      </c>
      <c r="K282">
        <v>24.937159736468701</v>
      </c>
      <c r="L282">
        <f>J282+K282</f>
        <v>83.937159736468701</v>
      </c>
      <c r="M282">
        <v>36.3432866176</v>
      </c>
      <c r="N282">
        <v>1000</v>
      </c>
      <c r="O282">
        <v>4.5131115542023199</v>
      </c>
      <c r="P282">
        <v>88.966095201248905</v>
      </c>
      <c r="Q282">
        <v>0.13722551816077799</v>
      </c>
      <c r="R282">
        <v>0.16699564205049636</v>
      </c>
      <c r="S282">
        <v>0</v>
      </c>
    </row>
    <row r="283" spans="1:19" x14ac:dyDescent="0.4">
      <c r="A283">
        <v>282</v>
      </c>
      <c r="B283" t="s">
        <v>18</v>
      </c>
      <c r="C283" t="s">
        <v>19</v>
      </c>
      <c r="D283" t="s">
        <v>26</v>
      </c>
      <c r="E283">
        <v>22.8</v>
      </c>
      <c r="F283">
        <v>0</v>
      </c>
      <c r="G283">
        <v>66</v>
      </c>
      <c r="H283">
        <v>0.96699999999999997</v>
      </c>
      <c r="I283">
        <v>30</v>
      </c>
      <c r="J283">
        <v>59</v>
      </c>
      <c r="K283">
        <v>25.578447808207201</v>
      </c>
      <c r="L283">
        <f>J283+K283</f>
        <v>84.578447808207201</v>
      </c>
      <c r="M283">
        <v>44.619947622239998</v>
      </c>
      <c r="N283">
        <v>1000</v>
      </c>
      <c r="O283">
        <v>1.4349638579026001</v>
      </c>
      <c r="P283">
        <v>52.241085486328998</v>
      </c>
      <c r="Q283">
        <v>8.6773698706420696E-2</v>
      </c>
      <c r="R283">
        <f>1000/(N283*H283*(ABS(1+(-0.4)*(M283-E283))))</f>
        <v>0.13381586011671015</v>
      </c>
      <c r="S283">
        <v>1</v>
      </c>
    </row>
    <row r="284" spans="1:19" x14ac:dyDescent="0.4">
      <c r="A284">
        <v>283</v>
      </c>
      <c r="B284" t="s">
        <v>18</v>
      </c>
      <c r="C284" t="s">
        <v>19</v>
      </c>
      <c r="D284" t="s">
        <v>23</v>
      </c>
      <c r="E284">
        <v>16.5</v>
      </c>
      <c r="F284">
        <v>1.5</v>
      </c>
      <c r="G284">
        <v>0</v>
      </c>
      <c r="H284">
        <v>0.1</v>
      </c>
      <c r="I284">
        <v>100</v>
      </c>
      <c r="J284">
        <v>60</v>
      </c>
      <c r="K284">
        <v>23.864670035334001</v>
      </c>
      <c r="L284">
        <f>J284+K284</f>
        <v>83.864670035334001</v>
      </c>
      <c r="M284">
        <v>18.384374957999999</v>
      </c>
      <c r="N284">
        <v>1000</v>
      </c>
      <c r="O284">
        <v>6.2021971054604998</v>
      </c>
      <c r="P284">
        <v>41.131471786389298</v>
      </c>
      <c r="Q284">
        <v>0.17173841182435801</v>
      </c>
      <c r="R284">
        <f>1000/(N284*H284*(ABS(1+(-0.4)*(M284-E284))))</f>
        <v>40.609134285346293</v>
      </c>
      <c r="S284">
        <v>1</v>
      </c>
    </row>
    <row r="285" spans="1:19" x14ac:dyDescent="0.4">
      <c r="A285">
        <v>284</v>
      </c>
      <c r="B285" t="s">
        <v>18</v>
      </c>
      <c r="C285" t="s">
        <v>19</v>
      </c>
      <c r="D285" t="s">
        <v>23</v>
      </c>
      <c r="E285">
        <v>13.5</v>
      </c>
      <c r="F285">
        <v>16.5</v>
      </c>
      <c r="G285">
        <v>0</v>
      </c>
      <c r="H285">
        <v>8.5000000000000006E-2</v>
      </c>
      <c r="I285">
        <v>100</v>
      </c>
      <c r="J285">
        <v>60</v>
      </c>
      <c r="K285">
        <v>23.302915789359702</v>
      </c>
      <c r="L285">
        <f>J285+K285</f>
        <v>83.302915789359702</v>
      </c>
      <c r="M285">
        <v>15.0590747685</v>
      </c>
      <c r="N285">
        <v>1000</v>
      </c>
      <c r="O285">
        <v>14.9636422049942</v>
      </c>
      <c r="P285">
        <v>42.786072645577903</v>
      </c>
      <c r="Q285">
        <v>0.37920676975064299</v>
      </c>
      <c r="R285">
        <f>1000/(N285*H285*(ABS(1+(-0.4)*(M285-E285))))</f>
        <v>31.258344150251826</v>
      </c>
      <c r="S285">
        <v>1</v>
      </c>
    </row>
    <row r="286" spans="1:19" x14ac:dyDescent="0.4">
      <c r="A286">
        <v>285</v>
      </c>
      <c r="B286" t="s">
        <v>18</v>
      </c>
      <c r="C286" t="s">
        <v>19</v>
      </c>
      <c r="D286" t="s">
        <v>23</v>
      </c>
      <c r="E286">
        <v>16.600000000000001</v>
      </c>
      <c r="F286">
        <v>26</v>
      </c>
      <c r="G286">
        <v>1.7</v>
      </c>
      <c r="H286">
        <v>0.21299999999999999</v>
      </c>
      <c r="I286">
        <v>94</v>
      </c>
      <c r="J286">
        <v>62</v>
      </c>
      <c r="K286">
        <v>25.323486053760199</v>
      </c>
      <c r="L286">
        <f>J286+K286</f>
        <v>87.323486053760206</v>
      </c>
      <c r="M286">
        <v>20.921125991943999</v>
      </c>
      <c r="N286">
        <v>1000</v>
      </c>
      <c r="O286">
        <v>1.04194222731543</v>
      </c>
      <c r="P286">
        <v>8.0362487631806392</v>
      </c>
      <c r="Q286">
        <v>4.6557542064887797E-2</v>
      </c>
      <c r="R286">
        <f>1000/(N286*H286*(ABS(1+(-0.4)*(M286-E286))))</f>
        <v>6.4449627613896947</v>
      </c>
      <c r="S286">
        <v>1</v>
      </c>
    </row>
    <row r="287" spans="1:19" x14ac:dyDescent="0.4">
      <c r="A287">
        <v>286</v>
      </c>
      <c r="B287" t="s">
        <v>18</v>
      </c>
      <c r="C287" t="s">
        <v>19</v>
      </c>
      <c r="D287" t="s">
        <v>27</v>
      </c>
      <c r="E287">
        <v>17</v>
      </c>
      <c r="F287">
        <v>3.5</v>
      </c>
      <c r="G287">
        <v>93.7</v>
      </c>
      <c r="H287">
        <v>1.3779999999999999</v>
      </c>
      <c r="I287">
        <v>16</v>
      </c>
      <c r="J287">
        <v>62</v>
      </c>
      <c r="K287">
        <v>23.4801577859443</v>
      </c>
      <c r="L287">
        <f>J287+K287</f>
        <v>85.4801577859443</v>
      </c>
      <c r="M287">
        <v>43.964726544080001</v>
      </c>
      <c r="N287">
        <v>1000</v>
      </c>
      <c r="O287">
        <v>4.4015831245827401</v>
      </c>
      <c r="P287">
        <v>71.904537085214898</v>
      </c>
      <c r="Q287">
        <v>6.8074819492362298E-2</v>
      </c>
      <c r="R287">
        <f>1000/(N287*H287*(ABS(1+(-0.4)*(M287-E287))))</f>
        <v>7.4156705126782935E-2</v>
      </c>
      <c r="S287">
        <v>1</v>
      </c>
    </row>
    <row r="288" spans="1:19" x14ac:dyDescent="0.4">
      <c r="A288">
        <v>287</v>
      </c>
      <c r="B288" t="s">
        <v>31</v>
      </c>
      <c r="C288" t="s">
        <v>32</v>
      </c>
      <c r="D288" t="s">
        <v>27</v>
      </c>
      <c r="E288">
        <v>17</v>
      </c>
      <c r="F288">
        <v>35</v>
      </c>
      <c r="G288">
        <f>93.7*0.89</f>
        <v>83.393000000000001</v>
      </c>
      <c r="H288">
        <f>1.378*0.89</f>
        <v>1.2264199999999998</v>
      </c>
      <c r="I288">
        <f>16*1.11</f>
        <v>17.760000000000002</v>
      </c>
      <c r="J288">
        <v>62</v>
      </c>
      <c r="K288">
        <v>23.4801577859443</v>
      </c>
      <c r="L288">
        <f>J288+K288</f>
        <v>85.4801577859443</v>
      </c>
      <c r="M288">
        <v>43.964726544080001</v>
      </c>
      <c r="N288">
        <v>1000</v>
      </c>
      <c r="O288">
        <v>4.4015831245827401</v>
      </c>
      <c r="P288">
        <v>71.904537085214898</v>
      </c>
      <c r="Q288">
        <v>6.8074819492362298E-2</v>
      </c>
      <c r="R288">
        <v>7.4156705126782935E-2</v>
      </c>
      <c r="S288">
        <v>0</v>
      </c>
    </row>
    <row r="289" spans="1:19" x14ac:dyDescent="0.4">
      <c r="A289">
        <v>288</v>
      </c>
      <c r="B289" t="s">
        <v>18</v>
      </c>
      <c r="C289" t="s">
        <v>19</v>
      </c>
      <c r="D289" t="s">
        <v>20</v>
      </c>
      <c r="E289">
        <v>17.8</v>
      </c>
      <c r="F289">
        <v>0</v>
      </c>
      <c r="G289">
        <v>48.7</v>
      </c>
      <c r="H289">
        <v>0.95199999999999996</v>
      </c>
      <c r="I289">
        <v>42</v>
      </c>
      <c r="J289">
        <v>62</v>
      </c>
      <c r="K289">
        <v>26.410946044525101</v>
      </c>
      <c r="L289">
        <f>J289+K289</f>
        <v>88.410946044525105</v>
      </c>
      <c r="M289">
        <v>35.361299503551997</v>
      </c>
      <c r="N289">
        <v>1000</v>
      </c>
      <c r="O289">
        <v>16.637313106674402</v>
      </c>
      <c r="P289">
        <v>23.7709206028015</v>
      </c>
      <c r="Q289">
        <v>0.31989111448923002</v>
      </c>
      <c r="R289">
        <f>1000/(N289*H289*(ABS(1+(-0.4)*(M289-E289))))</f>
        <v>0.1743574928278101</v>
      </c>
      <c r="S289">
        <v>1</v>
      </c>
    </row>
    <row r="290" spans="1:19" x14ac:dyDescent="0.4">
      <c r="A290">
        <v>289</v>
      </c>
      <c r="B290" t="s">
        <v>18</v>
      </c>
      <c r="C290" t="s">
        <v>19</v>
      </c>
      <c r="D290" t="s">
        <v>28</v>
      </c>
      <c r="E290">
        <v>18.7</v>
      </c>
      <c r="F290">
        <v>0</v>
      </c>
      <c r="G290">
        <v>9.1999999999999993</v>
      </c>
      <c r="H290">
        <v>0.54300000000000004</v>
      </c>
      <c r="I290">
        <v>96</v>
      </c>
      <c r="J290">
        <v>63</v>
      </c>
      <c r="K290">
        <v>23.950072713527199</v>
      </c>
      <c r="L290">
        <f>J290+K290</f>
        <v>86.950072713527192</v>
      </c>
      <c r="M290">
        <v>29.841289329976</v>
      </c>
      <c r="N290">
        <v>1000</v>
      </c>
      <c r="O290">
        <v>3.26363291610966</v>
      </c>
      <c r="P290">
        <v>6.8608497820090397</v>
      </c>
      <c r="Q290">
        <v>0.43592596942013501</v>
      </c>
      <c r="R290">
        <f>1000/(N290*H290*(ABS(1+(-0.4)*(M290-E290))))</f>
        <v>0.53279683037650571</v>
      </c>
      <c r="S290">
        <v>1</v>
      </c>
    </row>
    <row r="291" spans="1:19" x14ac:dyDescent="0.4">
      <c r="A291">
        <v>290</v>
      </c>
      <c r="B291" t="s">
        <v>18</v>
      </c>
      <c r="C291" t="s">
        <v>19</v>
      </c>
      <c r="D291" t="s">
        <v>24</v>
      </c>
      <c r="E291">
        <v>19.5</v>
      </c>
      <c r="F291">
        <v>0</v>
      </c>
      <c r="G291">
        <v>10</v>
      </c>
      <c r="H291">
        <v>0.59799999999999998</v>
      </c>
      <c r="I291">
        <v>90</v>
      </c>
      <c r="J291">
        <v>63</v>
      </c>
      <c r="K291">
        <v>26.9203173954186</v>
      </c>
      <c r="L291">
        <f>J291+K291</f>
        <v>89.920317395418607</v>
      </c>
      <c r="M291">
        <v>32.462915308200003</v>
      </c>
      <c r="N291">
        <v>1000</v>
      </c>
      <c r="O291">
        <v>0.38487650599907902</v>
      </c>
      <c r="P291">
        <v>24.3331197994038</v>
      </c>
      <c r="Q291">
        <v>0.110827048904714</v>
      </c>
      <c r="R291">
        <f>1000/(N291*H291*(ABS(1+(-0.4)*(M291-E291))))</f>
        <v>0.39956378156024436</v>
      </c>
      <c r="S291">
        <v>1</v>
      </c>
    </row>
    <row r="292" spans="1:19" x14ac:dyDescent="0.4">
      <c r="A292">
        <v>291</v>
      </c>
      <c r="B292" t="s">
        <v>18</v>
      </c>
      <c r="C292" t="s">
        <v>19</v>
      </c>
      <c r="D292" t="s">
        <v>21</v>
      </c>
      <c r="E292">
        <v>21.1</v>
      </c>
      <c r="F292">
        <v>0</v>
      </c>
      <c r="G292">
        <v>31.6</v>
      </c>
      <c r="H292">
        <v>0.81499999999999995</v>
      </c>
      <c r="I292">
        <v>76</v>
      </c>
      <c r="J292">
        <v>64</v>
      </c>
      <c r="K292">
        <v>26.745126651147999</v>
      </c>
      <c r="L292">
        <f>180-(J292+K292)</f>
        <v>89.254873348852001</v>
      </c>
      <c r="M292">
        <v>38.687902716579998</v>
      </c>
      <c r="N292">
        <v>1000</v>
      </c>
      <c r="O292">
        <v>17.988742407214801</v>
      </c>
      <c r="P292">
        <v>53.491528100977398</v>
      </c>
      <c r="Q292">
        <v>0.13636128443423101</v>
      </c>
      <c r="R292">
        <f>1000/(N292*H292*(ABS(1+(-0.4)*(M292-E292))))</f>
        <v>0.20330755839284731</v>
      </c>
      <c r="S292">
        <v>1</v>
      </c>
    </row>
    <row r="293" spans="1:19" x14ac:dyDescent="0.4">
      <c r="A293">
        <v>292</v>
      </c>
      <c r="B293" t="s">
        <v>18</v>
      </c>
      <c r="C293" t="s">
        <v>19</v>
      </c>
      <c r="D293" t="s">
        <v>21</v>
      </c>
      <c r="E293">
        <v>18.2</v>
      </c>
      <c r="F293">
        <v>0</v>
      </c>
      <c r="G293">
        <v>39.200000000000003</v>
      </c>
      <c r="H293">
        <v>0.83099999999999996</v>
      </c>
      <c r="I293">
        <v>84</v>
      </c>
      <c r="J293">
        <v>64</v>
      </c>
      <c r="K293">
        <v>25.1271687339644</v>
      </c>
      <c r="L293">
        <f>J293+K293</f>
        <v>89.127168733964396</v>
      </c>
      <c r="M293">
        <v>34.028431867423997</v>
      </c>
      <c r="N293">
        <v>1000</v>
      </c>
      <c r="O293">
        <v>11.9206085420641</v>
      </c>
      <c r="P293">
        <v>23.397116937939199</v>
      </c>
      <c r="Q293">
        <v>9.3384303360107099E-2</v>
      </c>
      <c r="R293">
        <f>1000/(N293*H293*(ABS(1+(-0.4)*(M293-E293))))</f>
        <v>0.22571474393726684</v>
      </c>
      <c r="S293">
        <v>1</v>
      </c>
    </row>
    <row r="294" spans="1:19" x14ac:dyDescent="0.4">
      <c r="A294">
        <v>293</v>
      </c>
      <c r="B294" t="s">
        <v>18</v>
      </c>
      <c r="C294" t="s">
        <v>19</v>
      </c>
      <c r="D294" t="s">
        <v>23</v>
      </c>
      <c r="E294">
        <v>14.3</v>
      </c>
      <c r="F294">
        <v>5</v>
      </c>
      <c r="G294">
        <v>0</v>
      </c>
      <c r="H294">
        <v>0.16500000000000001</v>
      </c>
      <c r="I294">
        <v>100</v>
      </c>
      <c r="J294">
        <v>65</v>
      </c>
      <c r="K294">
        <v>24.711236969553301</v>
      </c>
      <c r="L294">
        <f>J294+K294</f>
        <v>89.711236969553298</v>
      </c>
      <c r="M294">
        <v>17.393154126919999</v>
      </c>
      <c r="N294">
        <v>1000</v>
      </c>
      <c r="O294">
        <v>15.5302936207008</v>
      </c>
      <c r="P294">
        <v>84.017126790437999</v>
      </c>
      <c r="Q294">
        <v>3.7813388859641001E-2</v>
      </c>
      <c r="R294">
        <f>1000/(N294*H294*(ABS(1+(-0.4)*(M294-E294))))</f>
        <v>25.543976622384196</v>
      </c>
      <c r="S294">
        <v>1</v>
      </c>
    </row>
    <row r="295" spans="1:19" x14ac:dyDescent="0.4">
      <c r="A295">
        <v>294</v>
      </c>
      <c r="B295" t="s">
        <v>18</v>
      </c>
      <c r="C295" t="s">
        <v>19</v>
      </c>
      <c r="D295" t="s">
        <v>25</v>
      </c>
      <c r="E295">
        <v>15.7</v>
      </c>
      <c r="F295">
        <v>0</v>
      </c>
      <c r="G295">
        <v>73.7</v>
      </c>
      <c r="H295">
        <v>1.2130000000000001</v>
      </c>
      <c r="I295">
        <v>34</v>
      </c>
      <c r="J295">
        <v>65</v>
      </c>
      <c r="K295">
        <v>24.2860702610331</v>
      </c>
      <c r="L295">
        <f>J295+K295</f>
        <v>89.286070261033103</v>
      </c>
      <c r="M295">
        <v>36.614586009592003</v>
      </c>
      <c r="N295">
        <v>1000</v>
      </c>
      <c r="O295">
        <v>9.8038424253800205</v>
      </c>
      <c r="P295">
        <v>44.553761288449699</v>
      </c>
      <c r="Q295">
        <v>0.142457087126449</v>
      </c>
      <c r="R295">
        <f>1000/(N295*H295*(ABS(1+(-0.4)*(M295-E295))))</f>
        <v>0.11192246025746098</v>
      </c>
      <c r="S295">
        <v>1</v>
      </c>
    </row>
    <row r="296" spans="1:19" x14ac:dyDescent="0.4">
      <c r="A296">
        <v>295</v>
      </c>
      <c r="B296" t="s">
        <v>18</v>
      </c>
      <c r="C296" t="s">
        <v>19</v>
      </c>
      <c r="D296" t="s">
        <v>20</v>
      </c>
      <c r="E296">
        <v>18.600000000000001</v>
      </c>
      <c r="F296">
        <v>0</v>
      </c>
      <c r="G296">
        <v>47.9</v>
      </c>
      <c r="H296">
        <v>1.0740000000000001</v>
      </c>
      <c r="I296">
        <v>70</v>
      </c>
      <c r="J296">
        <v>65</v>
      </c>
      <c r="K296">
        <v>26.2672145437881</v>
      </c>
      <c r="L296">
        <f>180-(J296+K296)</f>
        <v>88.7327854562119</v>
      </c>
      <c r="M296">
        <v>39.611699844863999</v>
      </c>
      <c r="N296">
        <v>1000</v>
      </c>
      <c r="O296">
        <v>13.812872966146401</v>
      </c>
      <c r="P296">
        <v>16.293784136169101</v>
      </c>
      <c r="Q296">
        <v>5.5893698970385403E-2</v>
      </c>
      <c r="R296">
        <f>1000/(N296*H296*(ABS(1+(-0.4)*(M296-E296))))</f>
        <v>0.12574462424639987</v>
      </c>
      <c r="S296">
        <v>1</v>
      </c>
    </row>
    <row r="297" spans="1:19" x14ac:dyDescent="0.4">
      <c r="A297">
        <v>296</v>
      </c>
      <c r="B297" t="s">
        <v>31</v>
      </c>
      <c r="C297" t="s">
        <v>32</v>
      </c>
      <c r="D297" t="s">
        <v>20</v>
      </c>
      <c r="E297">
        <v>18.600000000000001</v>
      </c>
      <c r="F297">
        <v>0</v>
      </c>
      <c r="G297">
        <f>47.9*0.89</f>
        <v>42.631</v>
      </c>
      <c r="H297">
        <f>1.074*0.89</f>
        <v>0.95586000000000004</v>
      </c>
      <c r="I297">
        <v>77</v>
      </c>
      <c r="J297">
        <v>65</v>
      </c>
      <c r="K297">
        <v>26.2672145437881</v>
      </c>
      <c r="L297">
        <f>180-(J297+K297)</f>
        <v>88.7327854562119</v>
      </c>
      <c r="M297">
        <v>39.611699844863999</v>
      </c>
      <c r="N297">
        <v>1000</v>
      </c>
      <c r="O297">
        <v>13.812872966146401</v>
      </c>
      <c r="P297">
        <v>16.293784136169101</v>
      </c>
      <c r="Q297">
        <v>5.5893698970385403E-2</v>
      </c>
      <c r="R297">
        <v>0.12574462424639987</v>
      </c>
      <c r="S297">
        <v>0</v>
      </c>
    </row>
    <row r="298" spans="1:19" x14ac:dyDescent="0.4">
      <c r="A298">
        <v>297</v>
      </c>
      <c r="B298" t="s">
        <v>18</v>
      </c>
      <c r="C298" t="s">
        <v>19</v>
      </c>
      <c r="D298" t="s">
        <v>20</v>
      </c>
      <c r="E298">
        <v>20.5</v>
      </c>
      <c r="F298">
        <v>0</v>
      </c>
      <c r="G298">
        <v>45.3</v>
      </c>
      <c r="H298">
        <v>1.0489999999999999</v>
      </c>
      <c r="I298">
        <v>58</v>
      </c>
      <c r="J298">
        <v>66</v>
      </c>
      <c r="K298">
        <v>25.820464972805699</v>
      </c>
      <c r="L298">
        <f>180-(J298+K298)</f>
        <v>88.179535027194305</v>
      </c>
      <c r="M298">
        <v>42.783686584119998</v>
      </c>
      <c r="N298">
        <v>1000</v>
      </c>
      <c r="O298">
        <v>9.7057407040712</v>
      </c>
      <c r="P298">
        <v>13.381061772676301</v>
      </c>
      <c r="Q298">
        <v>0.12739860799517899</v>
      </c>
      <c r="R298">
        <f>1000/(N298*H298*(ABS(1+(-0.4)*(M298-E298))))</f>
        <v>0.12046400483387196</v>
      </c>
      <c r="S298">
        <v>1</v>
      </c>
    </row>
    <row r="299" spans="1:19" x14ac:dyDescent="0.4">
      <c r="A299">
        <v>298</v>
      </c>
      <c r="B299" t="s">
        <v>31</v>
      </c>
      <c r="C299" t="s">
        <v>32</v>
      </c>
      <c r="D299" t="s">
        <v>20</v>
      </c>
      <c r="E299">
        <v>20.5</v>
      </c>
      <c r="F299">
        <v>0</v>
      </c>
      <c r="G299">
        <f>45.3*0.85</f>
        <v>38.504999999999995</v>
      </c>
      <c r="H299">
        <f>1.049*0.85</f>
        <v>0.89164999999999994</v>
      </c>
      <c r="I299">
        <v>66</v>
      </c>
      <c r="J299">
        <v>66</v>
      </c>
      <c r="K299">
        <v>25.820464972805699</v>
      </c>
      <c r="L299">
        <f>180-(J299+K299)</f>
        <v>88.179535027194305</v>
      </c>
      <c r="M299">
        <v>42.783686584119998</v>
      </c>
      <c r="N299">
        <v>1000</v>
      </c>
      <c r="O299">
        <v>9.7057407040712</v>
      </c>
      <c r="P299">
        <v>13.381061772676301</v>
      </c>
      <c r="Q299">
        <v>0.12739860799517899</v>
      </c>
      <c r="R299">
        <v>0.12046400483387196</v>
      </c>
      <c r="S299">
        <v>0</v>
      </c>
    </row>
    <row r="300" spans="1:19" x14ac:dyDescent="0.4">
      <c r="A300">
        <v>299</v>
      </c>
      <c r="B300" t="s">
        <v>18</v>
      </c>
      <c r="C300" t="s">
        <v>19</v>
      </c>
      <c r="D300" t="s">
        <v>20</v>
      </c>
      <c r="E300">
        <v>23.7</v>
      </c>
      <c r="F300">
        <v>0</v>
      </c>
      <c r="G300">
        <v>65</v>
      </c>
      <c r="H300">
        <v>1.0960000000000001</v>
      </c>
      <c r="I300">
        <v>56</v>
      </c>
      <c r="J300">
        <v>66</v>
      </c>
      <c r="K300">
        <v>24.485778610667101</v>
      </c>
      <c r="L300">
        <f>180-(J300+K300)</f>
        <v>89.514221389332903</v>
      </c>
      <c r="M300">
        <v>48.504450875423998</v>
      </c>
      <c r="N300">
        <v>1000</v>
      </c>
      <c r="O300">
        <v>16.098525113520001</v>
      </c>
      <c r="P300">
        <v>90.682916435859795</v>
      </c>
      <c r="Q300">
        <v>4.5456556790764699E-2</v>
      </c>
      <c r="R300">
        <f>1000/(N300*H300*(ABS(1+(-0.4)*(M300-E300))))</f>
        <v>0.10226756581232611</v>
      </c>
      <c r="S300">
        <v>1</v>
      </c>
    </row>
    <row r="301" spans="1:19" x14ac:dyDescent="0.4">
      <c r="A301">
        <v>300</v>
      </c>
      <c r="B301" t="s">
        <v>18</v>
      </c>
      <c r="C301" t="s">
        <v>19</v>
      </c>
      <c r="D301" t="s">
        <v>24</v>
      </c>
      <c r="E301">
        <v>24.7</v>
      </c>
      <c r="F301">
        <v>0</v>
      </c>
      <c r="G301">
        <v>49.2</v>
      </c>
      <c r="H301">
        <v>1.0029999999999999</v>
      </c>
      <c r="I301">
        <v>90</v>
      </c>
      <c r="J301">
        <v>67</v>
      </c>
      <c r="K301">
        <v>26.369609024481701</v>
      </c>
      <c r="L301">
        <f>180-(J301+K301)</f>
        <v>86.630390975518296</v>
      </c>
      <c r="M301">
        <v>48.113290060840001</v>
      </c>
      <c r="N301">
        <v>1000</v>
      </c>
      <c r="O301">
        <v>10.427776952024599</v>
      </c>
      <c r="P301">
        <v>68.612440126849407</v>
      </c>
      <c r="Q301">
        <v>9.6124279659720202E-2</v>
      </c>
      <c r="R301">
        <f>1000/(N301*H301*(ABS(1+(-0.4)*(M301-E301))))</f>
        <v>0.11918365907280778</v>
      </c>
      <c r="S301">
        <v>1</v>
      </c>
    </row>
    <row r="302" spans="1:19" x14ac:dyDescent="0.4">
      <c r="A302">
        <v>301</v>
      </c>
      <c r="B302" t="s">
        <v>18</v>
      </c>
      <c r="C302" t="s">
        <v>19</v>
      </c>
      <c r="D302" t="s">
        <v>21</v>
      </c>
      <c r="E302">
        <v>24.7</v>
      </c>
      <c r="F302">
        <v>0</v>
      </c>
      <c r="G302">
        <v>30.3</v>
      </c>
      <c r="H302">
        <v>0.84099999999999997</v>
      </c>
      <c r="I302">
        <v>72</v>
      </c>
      <c r="J302">
        <v>67</v>
      </c>
      <c r="K302">
        <v>24.1858674818099</v>
      </c>
      <c r="L302">
        <f>180-(J302+K302)</f>
        <v>88.814132518190092</v>
      </c>
      <c r="M302">
        <v>44.503817728384</v>
      </c>
      <c r="N302">
        <v>1000</v>
      </c>
      <c r="O302">
        <v>26.862504747360699</v>
      </c>
      <c r="P302">
        <v>41.204189070456501</v>
      </c>
      <c r="Q302">
        <v>5.6679891557243199E-2</v>
      </c>
      <c r="R302">
        <f>1000/(N302*H302*(ABS(1+(-0.4)*(M302-E302))))</f>
        <v>0.17179166192647372</v>
      </c>
      <c r="S302">
        <v>1</v>
      </c>
    </row>
    <row r="303" spans="1:19" x14ac:dyDescent="0.4">
      <c r="A303">
        <v>302</v>
      </c>
      <c r="B303" t="s">
        <v>18</v>
      </c>
      <c r="C303" t="s">
        <v>19</v>
      </c>
      <c r="D303" t="s">
        <v>24</v>
      </c>
      <c r="E303">
        <v>19.2</v>
      </c>
      <c r="F303">
        <v>0.5</v>
      </c>
      <c r="G303">
        <v>0</v>
      </c>
      <c r="H303">
        <v>0.16300000000000001</v>
      </c>
      <c r="I303">
        <v>100</v>
      </c>
      <c r="J303">
        <v>67</v>
      </c>
      <c r="K303">
        <v>24.5605062461686</v>
      </c>
      <c r="L303">
        <f>180-(J303+K303)</f>
        <v>88.4394937538314</v>
      </c>
      <c r="M303">
        <v>22.381336137407999</v>
      </c>
      <c r="N303">
        <v>1000</v>
      </c>
      <c r="O303">
        <v>4.2049615275739898</v>
      </c>
      <c r="P303">
        <v>2.1627608332422001</v>
      </c>
      <c r="Q303">
        <v>0.33729174687589603</v>
      </c>
      <c r="R303">
        <f>1000/(N303*H303*(ABS(1+(-0.4)*(M303-E303))))</f>
        <v>22.510802628540215</v>
      </c>
      <c r="S303">
        <v>1</v>
      </c>
    </row>
    <row r="304" spans="1:19" x14ac:dyDescent="0.4">
      <c r="A304">
        <v>303</v>
      </c>
      <c r="B304" t="s">
        <v>18</v>
      </c>
      <c r="C304" t="s">
        <v>19</v>
      </c>
      <c r="D304" t="s">
        <v>24</v>
      </c>
      <c r="E304">
        <v>20.3</v>
      </c>
      <c r="F304">
        <v>0</v>
      </c>
      <c r="G304">
        <v>6.5</v>
      </c>
      <c r="H304">
        <v>0.77800000000000002</v>
      </c>
      <c r="I304">
        <v>90</v>
      </c>
      <c r="J304">
        <v>68</v>
      </c>
      <c r="K304">
        <v>26.717986370085899</v>
      </c>
      <c r="L304">
        <f>180-(J304+K304)</f>
        <v>85.282013629914104</v>
      </c>
      <c r="M304">
        <v>35.735661297248001</v>
      </c>
      <c r="N304">
        <v>1000</v>
      </c>
      <c r="O304">
        <v>20.5794744742593</v>
      </c>
      <c r="P304">
        <v>44.305378435046499</v>
      </c>
      <c r="Q304">
        <v>0.14717695041011</v>
      </c>
      <c r="R304">
        <f>1000/(N304*H304*(ABS(1+(-0.4)*(M304-E304))))</f>
        <v>0.24841154506249535</v>
      </c>
      <c r="S304">
        <v>1</v>
      </c>
    </row>
    <row r="305" spans="1:19" x14ac:dyDescent="0.4">
      <c r="A305">
        <v>304</v>
      </c>
      <c r="B305" t="s">
        <v>18</v>
      </c>
      <c r="C305" t="s">
        <v>19</v>
      </c>
      <c r="D305" t="s">
        <v>24</v>
      </c>
      <c r="E305">
        <v>23.5</v>
      </c>
      <c r="F305">
        <v>0.5</v>
      </c>
      <c r="G305">
        <v>27.8</v>
      </c>
      <c r="H305">
        <v>0.76100000000000001</v>
      </c>
      <c r="I305">
        <v>90</v>
      </c>
      <c r="J305">
        <v>68</v>
      </c>
      <c r="K305">
        <v>25.2584069502341</v>
      </c>
      <c r="L305">
        <f>180-(J305+K305)</f>
        <v>86.741593049765896</v>
      </c>
      <c r="M305">
        <v>40.585002455560002</v>
      </c>
      <c r="N305">
        <v>1000</v>
      </c>
      <c r="O305">
        <v>0.99748865120104402</v>
      </c>
      <c r="P305">
        <v>41.026271241843503</v>
      </c>
      <c r="Q305">
        <v>0.192022129746654</v>
      </c>
      <c r="R305">
        <f>1000/(N305*H305*(ABS(1+(-0.4)*(M305-E305))))</f>
        <v>0.22524172532442974</v>
      </c>
      <c r="S305">
        <v>1</v>
      </c>
    </row>
    <row r="306" spans="1:19" x14ac:dyDescent="0.4">
      <c r="A306">
        <v>305</v>
      </c>
      <c r="B306" t="s">
        <v>18</v>
      </c>
      <c r="C306" t="s">
        <v>19</v>
      </c>
      <c r="D306" t="s">
        <v>21</v>
      </c>
      <c r="E306">
        <v>23.5</v>
      </c>
      <c r="F306">
        <v>0</v>
      </c>
      <c r="G306">
        <v>40.700000000000003</v>
      </c>
      <c r="H306">
        <v>0.90800000000000003</v>
      </c>
      <c r="I306">
        <v>80</v>
      </c>
      <c r="J306">
        <v>69</v>
      </c>
      <c r="K306">
        <v>22.962907264759099</v>
      </c>
      <c r="L306">
        <f>180-(J306+K306)</f>
        <v>88.037092735240904</v>
      </c>
      <c r="M306">
        <v>43.703325281920002</v>
      </c>
      <c r="N306">
        <v>1000</v>
      </c>
      <c r="O306">
        <v>18.1145221933856</v>
      </c>
      <c r="P306">
        <v>53.334223111377</v>
      </c>
      <c r="Q306">
        <v>4.7733148367678502E-2</v>
      </c>
      <c r="R306">
        <f>1000/(N306*H306*(ABS(1+(-0.4)*(M306-E306))))</f>
        <v>0.15552467804280787</v>
      </c>
      <c r="S306">
        <v>1</v>
      </c>
    </row>
    <row r="307" spans="1:19" x14ac:dyDescent="0.4">
      <c r="A307">
        <v>306</v>
      </c>
      <c r="B307" t="s">
        <v>18</v>
      </c>
      <c r="C307" t="s">
        <v>19</v>
      </c>
      <c r="D307" t="s">
        <v>23</v>
      </c>
      <c r="E307">
        <v>22.4</v>
      </c>
      <c r="F307">
        <v>2</v>
      </c>
      <c r="G307">
        <v>14.6</v>
      </c>
      <c r="H307">
        <v>0.52800000000000002</v>
      </c>
      <c r="I307">
        <v>98</v>
      </c>
      <c r="J307">
        <v>69</v>
      </c>
      <c r="K307">
        <v>25.439842762797301</v>
      </c>
      <c r="L307">
        <f>180-(J307+K307)</f>
        <v>85.560157237202702</v>
      </c>
      <c r="M307">
        <v>34.279394481152003</v>
      </c>
      <c r="N307">
        <v>1000</v>
      </c>
      <c r="O307">
        <v>6.87327946713763</v>
      </c>
      <c r="P307">
        <v>58.450529076175002</v>
      </c>
      <c r="Q307">
        <v>2.71819937841223E-2</v>
      </c>
      <c r="R307">
        <f>1000/(N307*H307*(ABS(1+(-0.4)*(M307-E307))))</f>
        <v>0.50481387624363316</v>
      </c>
      <c r="S307">
        <v>1</v>
      </c>
    </row>
    <row r="308" spans="1:19" x14ac:dyDescent="0.4">
      <c r="A308">
        <v>307</v>
      </c>
      <c r="B308" t="s">
        <v>18</v>
      </c>
      <c r="C308" t="s">
        <v>19</v>
      </c>
      <c r="D308" t="s">
        <v>23</v>
      </c>
      <c r="E308">
        <v>22.5</v>
      </c>
      <c r="F308">
        <v>20.5</v>
      </c>
      <c r="G308">
        <v>10.6</v>
      </c>
      <c r="H308">
        <v>0.51200000000000001</v>
      </c>
      <c r="I308">
        <v>98</v>
      </c>
      <c r="J308">
        <v>69</v>
      </c>
      <c r="K308">
        <v>23.4430963897839</v>
      </c>
      <c r="L308">
        <f>180-(J308+K308)</f>
        <v>87.556903610216096</v>
      </c>
      <c r="M308">
        <v>33.889365657600003</v>
      </c>
      <c r="N308">
        <v>1000</v>
      </c>
      <c r="O308">
        <v>16.2163419944056</v>
      </c>
      <c r="P308">
        <v>32.935058538527798</v>
      </c>
      <c r="Q308">
        <v>6.0179528609178801E-2</v>
      </c>
      <c r="R308">
        <f>1000/(N308*H308*(ABS(1+(-0.4)*(M308-E308))))</f>
        <v>0.54928694443179049</v>
      </c>
      <c r="S308">
        <v>1</v>
      </c>
    </row>
    <row r="309" spans="1:19" x14ac:dyDescent="0.4">
      <c r="A309">
        <v>308</v>
      </c>
      <c r="B309" t="s">
        <v>18</v>
      </c>
      <c r="C309" t="s">
        <v>19</v>
      </c>
      <c r="D309" t="s">
        <v>22</v>
      </c>
      <c r="E309">
        <v>23.2</v>
      </c>
      <c r="F309">
        <v>9</v>
      </c>
      <c r="G309">
        <v>23.4</v>
      </c>
      <c r="H309">
        <v>0.86199999999999999</v>
      </c>
      <c r="I309">
        <v>86</v>
      </c>
      <c r="J309">
        <v>70</v>
      </c>
      <c r="K309">
        <v>26.345962675100498</v>
      </c>
      <c r="L309">
        <f>180-(J309+K309)</f>
        <v>83.654037324899505</v>
      </c>
      <c r="M309">
        <v>42.276613997056003</v>
      </c>
      <c r="N309">
        <v>1000</v>
      </c>
      <c r="O309">
        <v>15.5093941174595</v>
      </c>
      <c r="P309">
        <v>66.3431096072066</v>
      </c>
      <c r="Q309">
        <v>0.13321883803053899</v>
      </c>
      <c r="R309">
        <f>1000/(N309*H309*(ABS(1+(-0.4)*(M309-E309))))</f>
        <v>0.17495925398736822</v>
      </c>
      <c r="S309">
        <v>1</v>
      </c>
    </row>
    <row r="310" spans="1:19" x14ac:dyDescent="0.4">
      <c r="A310">
        <v>309</v>
      </c>
      <c r="B310" t="s">
        <v>18</v>
      </c>
      <c r="C310" t="s">
        <v>19</v>
      </c>
      <c r="D310" t="s">
        <v>21</v>
      </c>
      <c r="E310">
        <v>26.8</v>
      </c>
      <c r="F310">
        <v>0</v>
      </c>
      <c r="G310">
        <v>54.9</v>
      </c>
      <c r="H310">
        <v>1.03</v>
      </c>
      <c r="I310">
        <v>56</v>
      </c>
      <c r="J310">
        <v>71</v>
      </c>
      <c r="K310">
        <v>26.880451994987698</v>
      </c>
      <c r="L310">
        <f>180-(J310+K310)</f>
        <v>82.119548005012305</v>
      </c>
      <c r="M310">
        <v>51.620729006559998</v>
      </c>
      <c r="N310">
        <v>1000</v>
      </c>
      <c r="O310">
        <v>1.8319151899272901</v>
      </c>
      <c r="P310">
        <v>83.785893200325404</v>
      </c>
      <c r="Q310">
        <v>0.2054594728735</v>
      </c>
      <c r="R310">
        <f>1000/(N310*H310*(ABS(1+(-0.4)*(M310-E310))))</f>
        <v>0.10874127208417228</v>
      </c>
      <c r="S310">
        <v>1</v>
      </c>
    </row>
    <row r="311" spans="1:19" x14ac:dyDescent="0.4">
      <c r="A311">
        <v>310</v>
      </c>
      <c r="B311" t="s">
        <v>18</v>
      </c>
      <c r="C311" t="s">
        <v>19</v>
      </c>
      <c r="D311" t="s">
        <v>22</v>
      </c>
      <c r="E311">
        <v>24.3</v>
      </c>
      <c r="F311">
        <v>11.5</v>
      </c>
      <c r="G311">
        <v>8.8000000000000007</v>
      </c>
      <c r="H311">
        <v>0.54300000000000004</v>
      </c>
      <c r="I311">
        <v>84</v>
      </c>
      <c r="J311">
        <v>71</v>
      </c>
      <c r="K311">
        <v>26.422647674088299</v>
      </c>
      <c r="L311">
        <f>180-(J311+K311)</f>
        <v>82.577352325911704</v>
      </c>
      <c r="M311">
        <v>36.831194386236</v>
      </c>
      <c r="N311">
        <v>1000</v>
      </c>
      <c r="O311">
        <v>21.539689743693401</v>
      </c>
      <c r="P311">
        <v>37.892668340241499</v>
      </c>
      <c r="Q311">
        <v>0.23545520971379999</v>
      </c>
      <c r="R311">
        <f>1000/(N311*H311*(ABS(1+(-0.4)*(M311-E311))))</f>
        <v>0.45897341713314244</v>
      </c>
      <c r="S311">
        <v>1</v>
      </c>
    </row>
    <row r="312" spans="1:19" x14ac:dyDescent="0.4">
      <c r="A312">
        <v>311</v>
      </c>
      <c r="B312" t="s">
        <v>18</v>
      </c>
      <c r="C312" t="s">
        <v>19</v>
      </c>
      <c r="D312" t="s">
        <v>23</v>
      </c>
      <c r="E312">
        <v>21.4</v>
      </c>
      <c r="F312">
        <v>1</v>
      </c>
      <c r="G312">
        <v>15.2</v>
      </c>
      <c r="H312">
        <v>0.51100000000000001</v>
      </c>
      <c r="I312">
        <v>90</v>
      </c>
      <c r="J312">
        <v>72</v>
      </c>
      <c r="K312">
        <v>24.889600173467901</v>
      </c>
      <c r="L312">
        <f>180-(J312+K312)</f>
        <v>83.110399826532102</v>
      </c>
      <c r="M312">
        <v>32.63730562696</v>
      </c>
      <c r="N312">
        <v>1000</v>
      </c>
      <c r="O312">
        <v>1.1225124864020699</v>
      </c>
      <c r="P312">
        <v>74.7487214000801</v>
      </c>
      <c r="Q312">
        <v>0.37979165764002398</v>
      </c>
      <c r="R312">
        <f>1000/(N312*H312*(ABS(1+(-0.4)*(M312-E312))))</f>
        <v>0.55994011368568242</v>
      </c>
      <c r="S312">
        <v>1</v>
      </c>
    </row>
    <row r="313" spans="1:19" x14ac:dyDescent="0.4">
      <c r="A313">
        <v>312</v>
      </c>
      <c r="B313" t="s">
        <v>18</v>
      </c>
      <c r="C313" t="s">
        <v>19</v>
      </c>
      <c r="D313" t="s">
        <v>23</v>
      </c>
      <c r="E313">
        <v>21.9</v>
      </c>
      <c r="F313">
        <v>3</v>
      </c>
      <c r="G313">
        <v>2.4</v>
      </c>
      <c r="H313">
        <v>0.52</v>
      </c>
      <c r="I313">
        <v>98</v>
      </c>
      <c r="J313">
        <v>72</v>
      </c>
      <c r="K313">
        <v>26.198903850212101</v>
      </c>
      <c r="L313">
        <f>180-(J313+K313)</f>
        <v>81.801096149787895</v>
      </c>
      <c r="M313">
        <v>33.289977262560001</v>
      </c>
      <c r="N313">
        <v>1000</v>
      </c>
      <c r="O313">
        <v>22.943828637677701</v>
      </c>
      <c r="P313">
        <v>36.102778105004198</v>
      </c>
      <c r="Q313">
        <v>0.49345120565722</v>
      </c>
      <c r="R313">
        <f>1000/(N313*H313*(ABS(1+(-0.4)*(M313-E313))))</f>
        <v>0.54079916806309813</v>
      </c>
      <c r="S313">
        <v>1</v>
      </c>
    </row>
    <row r="314" spans="1:19" x14ac:dyDescent="0.4">
      <c r="A314">
        <v>313</v>
      </c>
      <c r="B314" t="s">
        <v>18</v>
      </c>
      <c r="C314" t="s">
        <v>19</v>
      </c>
      <c r="D314" t="s">
        <v>23</v>
      </c>
      <c r="E314">
        <v>21.8</v>
      </c>
      <c r="F314">
        <v>9.5</v>
      </c>
      <c r="G314">
        <v>0</v>
      </c>
      <c r="H314">
        <v>0.20499999999999999</v>
      </c>
      <c r="I314">
        <v>100</v>
      </c>
      <c r="J314">
        <v>72</v>
      </c>
      <c r="K314">
        <v>23.7302177568769</v>
      </c>
      <c r="L314">
        <f>180-(J314+K314)</f>
        <v>84.269782243123103</v>
      </c>
      <c r="M314">
        <v>26.401457556920001</v>
      </c>
      <c r="N314">
        <v>1000</v>
      </c>
      <c r="O314">
        <v>7.5768163958093897</v>
      </c>
      <c r="P314">
        <v>46.834030966712199</v>
      </c>
      <c r="Q314">
        <v>0.29223176026366898</v>
      </c>
      <c r="R314">
        <f>1000/(N314*H314*(ABS(1+(-0.4)*(M314-E314))))</f>
        <v>5.8031730933901349</v>
      </c>
      <c r="S314">
        <v>1</v>
      </c>
    </row>
    <row r="315" spans="1:19" x14ac:dyDescent="0.4">
      <c r="A315">
        <v>314</v>
      </c>
      <c r="B315" t="s">
        <v>18</v>
      </c>
      <c r="C315" t="s">
        <v>19</v>
      </c>
      <c r="D315" t="s">
        <v>23</v>
      </c>
      <c r="E315">
        <v>17.899999999999999</v>
      </c>
      <c r="F315">
        <v>10</v>
      </c>
      <c r="G315">
        <v>0</v>
      </c>
      <c r="H315">
        <v>0.105</v>
      </c>
      <c r="I315">
        <v>100</v>
      </c>
      <c r="J315">
        <v>73</v>
      </c>
      <c r="K315">
        <v>24.488469544040701</v>
      </c>
      <c r="L315">
        <f>180-(J315+K315)</f>
        <v>82.511530455959303</v>
      </c>
      <c r="M315">
        <v>19.982719512439999</v>
      </c>
      <c r="N315">
        <v>1000</v>
      </c>
      <c r="O315">
        <v>5.2269881643788496</v>
      </c>
      <c r="P315">
        <v>93.611493187917603</v>
      </c>
      <c r="Q315">
        <v>2.1917471055265699E-2</v>
      </c>
      <c r="R315">
        <f>1000/(N315*H315*(ABS(1+(-0.4)*(M315-E315))))</f>
        <v>57.058799822506266</v>
      </c>
      <c r="S315">
        <v>1</v>
      </c>
    </row>
    <row r="316" spans="1:19" x14ac:dyDescent="0.4">
      <c r="A316">
        <v>315</v>
      </c>
      <c r="B316" t="s">
        <v>18</v>
      </c>
      <c r="C316" t="s">
        <v>19</v>
      </c>
      <c r="D316" t="s">
        <v>23</v>
      </c>
      <c r="E316">
        <v>20.399999999999999</v>
      </c>
      <c r="F316">
        <v>23</v>
      </c>
      <c r="G316">
        <v>0</v>
      </c>
      <c r="H316">
        <v>0.19</v>
      </c>
      <c r="I316">
        <v>100</v>
      </c>
      <c r="J316">
        <v>73</v>
      </c>
      <c r="K316">
        <v>26.118305538113201</v>
      </c>
      <c r="L316">
        <f>180-(J316+K316)</f>
        <v>80.881694461886795</v>
      </c>
      <c r="M316">
        <v>24.338596606559999</v>
      </c>
      <c r="N316">
        <v>1000</v>
      </c>
      <c r="O316">
        <v>11.257761558074399</v>
      </c>
      <c r="P316">
        <v>18.920860816129199</v>
      </c>
      <c r="Q316">
        <v>0.24479079167256401</v>
      </c>
      <c r="R316">
        <f>1000/(N316*H316*(ABS(1+(-0.4)*(M316-E316))))</f>
        <v>9.1463407301547228</v>
      </c>
      <c r="S316">
        <v>1</v>
      </c>
    </row>
    <row r="317" spans="1:19" x14ac:dyDescent="0.4">
      <c r="A317">
        <v>316</v>
      </c>
      <c r="B317" t="s">
        <v>18</v>
      </c>
      <c r="C317" t="s">
        <v>19</v>
      </c>
      <c r="D317" t="s">
        <v>21</v>
      </c>
      <c r="E317">
        <v>22.9</v>
      </c>
      <c r="F317">
        <v>0</v>
      </c>
      <c r="G317">
        <v>14.3</v>
      </c>
      <c r="H317">
        <v>0.78800000000000003</v>
      </c>
      <c r="I317">
        <v>86</v>
      </c>
      <c r="J317">
        <v>74</v>
      </c>
      <c r="K317">
        <v>24.959504094422801</v>
      </c>
      <c r="L317">
        <f>180-(J317+K317)</f>
        <v>81.040495905577203</v>
      </c>
      <c r="M317">
        <v>40.947468945136002</v>
      </c>
      <c r="N317">
        <v>1000</v>
      </c>
      <c r="O317">
        <v>2.5469626063780599</v>
      </c>
      <c r="P317">
        <v>44.704404549230702</v>
      </c>
      <c r="Q317">
        <v>0.26314324255053301</v>
      </c>
      <c r="R317">
        <f>1000/(N317*H317*(ABS(1+(-0.4)*(M317-E317))))</f>
        <v>0.20405821961650211</v>
      </c>
      <c r="S317">
        <v>1</v>
      </c>
    </row>
    <row r="318" spans="1:19" x14ac:dyDescent="0.4">
      <c r="A318">
        <v>317</v>
      </c>
      <c r="B318" t="s">
        <v>18</v>
      </c>
      <c r="C318" t="s">
        <v>19</v>
      </c>
      <c r="D318" t="s">
        <v>21</v>
      </c>
      <c r="E318">
        <v>24.4</v>
      </c>
      <c r="F318">
        <v>0</v>
      </c>
      <c r="G318">
        <v>24.5</v>
      </c>
      <c r="H318">
        <v>0.81899999999999995</v>
      </c>
      <c r="I318">
        <v>74</v>
      </c>
      <c r="J318">
        <v>74</v>
      </c>
      <c r="K318">
        <v>25.043324738754698</v>
      </c>
      <c r="L318">
        <f>180-(J318+K318)</f>
        <v>80.956675261245294</v>
      </c>
      <c r="M318">
        <v>43.584184294911999</v>
      </c>
      <c r="N318">
        <v>1000</v>
      </c>
      <c r="O318">
        <v>4.9613158183146604</v>
      </c>
      <c r="P318">
        <v>69.223646825779497</v>
      </c>
      <c r="Q318">
        <v>0.29862477316244701</v>
      </c>
      <c r="R318">
        <f>1000/(N318*H318*(ABS(1+(-0.4)*(M318-E318))))</f>
        <v>0.18295788385854392</v>
      </c>
      <c r="S318">
        <v>1</v>
      </c>
    </row>
    <row r="319" spans="1:19" x14ac:dyDescent="0.4">
      <c r="A319">
        <v>318</v>
      </c>
      <c r="B319" t="s">
        <v>18</v>
      </c>
      <c r="C319" t="s">
        <v>19</v>
      </c>
      <c r="D319" t="s">
        <v>21</v>
      </c>
      <c r="E319">
        <v>25.1</v>
      </c>
      <c r="F319">
        <v>0</v>
      </c>
      <c r="G319">
        <v>16.600000000000001</v>
      </c>
      <c r="H319">
        <v>0.90600000000000003</v>
      </c>
      <c r="I319">
        <v>88</v>
      </c>
      <c r="J319">
        <v>74</v>
      </c>
      <c r="K319">
        <v>26.897817541703802</v>
      </c>
      <c r="L319">
        <f>180-(J319+K319)</f>
        <v>79.102182458296198</v>
      </c>
      <c r="M319">
        <v>46.39751707544</v>
      </c>
      <c r="N319">
        <v>1000</v>
      </c>
      <c r="O319">
        <v>0.95656861492404499</v>
      </c>
      <c r="P319">
        <v>70.5799576059743</v>
      </c>
      <c r="Q319">
        <v>0.39228315035229</v>
      </c>
      <c r="R319">
        <f>1000/(N319*H319*(ABS(1+(-0.4)*(M319-E319))))</f>
        <v>0.14679502018168303</v>
      </c>
      <c r="S319">
        <v>1</v>
      </c>
    </row>
    <row r="320" spans="1:19" x14ac:dyDescent="0.4">
      <c r="A320">
        <v>319</v>
      </c>
      <c r="B320" t="s">
        <v>18</v>
      </c>
      <c r="C320" t="s">
        <v>19</v>
      </c>
      <c r="D320" t="s">
        <v>21</v>
      </c>
      <c r="E320">
        <v>25</v>
      </c>
      <c r="F320">
        <v>0</v>
      </c>
      <c r="G320">
        <v>15.7</v>
      </c>
      <c r="H320">
        <v>0.629</v>
      </c>
      <c r="I320">
        <v>84</v>
      </c>
      <c r="J320">
        <v>75</v>
      </c>
      <c r="K320">
        <v>25.0682704920929</v>
      </c>
      <c r="L320">
        <f>180-(J320+K320)</f>
        <v>79.931729507907107</v>
      </c>
      <c r="M320">
        <v>39.760246090000003</v>
      </c>
      <c r="N320">
        <v>1000</v>
      </c>
      <c r="O320">
        <v>48.255815610548098</v>
      </c>
      <c r="P320">
        <v>82.609940105329898</v>
      </c>
      <c r="Q320">
        <v>0.106542509890141</v>
      </c>
      <c r="R320">
        <f>1000/(N320*H320*(ABS(1+(-0.4)*(M320-E320))))</f>
        <v>0.32418295431557753</v>
      </c>
      <c r="S320">
        <v>1</v>
      </c>
    </row>
    <row r="321" spans="1:19" x14ac:dyDescent="0.4">
      <c r="A321">
        <v>320</v>
      </c>
      <c r="B321" t="s">
        <v>18</v>
      </c>
      <c r="C321" t="s">
        <v>19</v>
      </c>
      <c r="D321" t="s">
        <v>21</v>
      </c>
      <c r="E321">
        <v>26.8</v>
      </c>
      <c r="F321">
        <v>0</v>
      </c>
      <c r="G321">
        <v>36.200000000000003</v>
      </c>
      <c r="H321">
        <v>0.94499999999999995</v>
      </c>
      <c r="I321">
        <v>66</v>
      </c>
      <c r="J321">
        <v>75</v>
      </c>
      <c r="K321">
        <v>24.044126824997601</v>
      </c>
      <c r="L321">
        <f>180-(J321+K321)</f>
        <v>80.955873175002395</v>
      </c>
      <c r="M321">
        <v>49.572416418640003</v>
      </c>
      <c r="N321">
        <v>1000</v>
      </c>
      <c r="O321">
        <v>51.605590226283503</v>
      </c>
      <c r="P321">
        <v>78.707378772170799</v>
      </c>
      <c r="Q321">
        <v>0.48105658128649398</v>
      </c>
      <c r="R321">
        <f>1000/(N321*H321*(ABS(1+(-0.4)*(M321-E321))))</f>
        <v>0.13049764719070042</v>
      </c>
      <c r="S321">
        <v>1</v>
      </c>
    </row>
    <row r="322" spans="1:19" x14ac:dyDescent="0.4">
      <c r="A322">
        <v>321</v>
      </c>
      <c r="B322" t="s">
        <v>18</v>
      </c>
      <c r="C322" t="s">
        <v>19</v>
      </c>
      <c r="D322" t="s">
        <v>21</v>
      </c>
      <c r="E322">
        <v>26.4</v>
      </c>
      <c r="F322">
        <v>0</v>
      </c>
      <c r="G322">
        <v>34.5</v>
      </c>
      <c r="H322">
        <v>0.85299999999999998</v>
      </c>
      <c r="I322">
        <v>68</v>
      </c>
      <c r="J322">
        <v>75</v>
      </c>
      <c r="K322">
        <v>26.803055671807101</v>
      </c>
      <c r="L322">
        <f>180-(J322+K322)</f>
        <v>78.196944328192899</v>
      </c>
      <c r="M322">
        <v>46.726296026496001</v>
      </c>
      <c r="N322">
        <v>1000</v>
      </c>
      <c r="O322">
        <v>6.3930804859852799</v>
      </c>
      <c r="P322">
        <v>3.2886939408492299</v>
      </c>
      <c r="Q322">
        <v>0.20874065647030199</v>
      </c>
      <c r="R322">
        <f>1000/(N322*H322*(ABS(1+(-0.4)*(M322-E322))))</f>
        <v>0.16441061856220662</v>
      </c>
      <c r="S322">
        <v>1</v>
      </c>
    </row>
    <row r="323" spans="1:19" x14ac:dyDescent="0.4">
      <c r="A323">
        <v>322</v>
      </c>
      <c r="B323" t="s">
        <v>18</v>
      </c>
      <c r="C323" t="s">
        <v>19</v>
      </c>
      <c r="D323" t="s">
        <v>21</v>
      </c>
      <c r="E323">
        <v>26</v>
      </c>
      <c r="F323">
        <v>0</v>
      </c>
      <c r="G323">
        <v>44.6</v>
      </c>
      <c r="H323">
        <v>0.94</v>
      </c>
      <c r="I323">
        <v>60</v>
      </c>
      <c r="J323">
        <v>76</v>
      </c>
      <c r="K323">
        <v>23.775171172042899</v>
      </c>
      <c r="L323">
        <f>180-(J323+K323)</f>
        <v>80.224828827957097</v>
      </c>
      <c r="M323">
        <v>48.246689427200003</v>
      </c>
      <c r="N323">
        <v>1000</v>
      </c>
      <c r="O323">
        <v>12.359643302935</v>
      </c>
      <c r="P323">
        <v>83.903794587643205</v>
      </c>
      <c r="Q323">
        <v>0.28384629805917599</v>
      </c>
      <c r="R323">
        <f>1000/(N323*H323*(ABS(1+(-0.4)*(M323-E323))))</f>
        <v>0.13468457474302933</v>
      </c>
      <c r="S323">
        <v>1</v>
      </c>
    </row>
    <row r="324" spans="1:19" x14ac:dyDescent="0.4">
      <c r="A324">
        <v>323</v>
      </c>
      <c r="B324" t="s">
        <v>31</v>
      </c>
      <c r="C324" t="s">
        <v>32</v>
      </c>
      <c r="D324" t="s">
        <v>21</v>
      </c>
      <c r="E324">
        <v>26</v>
      </c>
      <c r="F324">
        <v>0</v>
      </c>
      <c r="G324">
        <f>44.6*0.89</f>
        <v>39.694000000000003</v>
      </c>
      <c r="H324">
        <f>0.94*0.89</f>
        <v>0.83660000000000001</v>
      </c>
      <c r="I324">
        <f>60*1.11</f>
        <v>66.600000000000009</v>
      </c>
      <c r="J324">
        <v>76</v>
      </c>
      <c r="K324">
        <v>23.775171172042899</v>
      </c>
      <c r="L324">
        <f>180-(J324+K324)</f>
        <v>80.224828827957097</v>
      </c>
      <c r="M324">
        <v>48.246689427200003</v>
      </c>
      <c r="N324">
        <v>1000</v>
      </c>
      <c r="O324">
        <v>12.359643302935</v>
      </c>
      <c r="P324">
        <v>83.903794587643205</v>
      </c>
      <c r="Q324">
        <v>0.28384629805917599</v>
      </c>
      <c r="R324">
        <v>0.13468457474302933</v>
      </c>
      <c r="S324">
        <v>0</v>
      </c>
    </row>
    <row r="325" spans="1:19" x14ac:dyDescent="0.4">
      <c r="A325">
        <v>324</v>
      </c>
      <c r="B325" t="s">
        <v>18</v>
      </c>
      <c r="C325" t="s">
        <v>19</v>
      </c>
      <c r="D325" t="s">
        <v>23</v>
      </c>
      <c r="E325">
        <v>21.9</v>
      </c>
      <c r="F325">
        <v>53.5</v>
      </c>
      <c r="G325">
        <v>0</v>
      </c>
      <c r="H325">
        <v>0.23300000000000001</v>
      </c>
      <c r="I325">
        <v>98</v>
      </c>
      <c r="J325">
        <v>76</v>
      </c>
      <c r="K325">
        <v>23.174318929951099</v>
      </c>
      <c r="L325">
        <f>180-(J325+K325)</f>
        <v>80.825681070048901</v>
      </c>
      <c r="M325">
        <v>26.912893936715999</v>
      </c>
      <c r="N325">
        <v>1000</v>
      </c>
      <c r="O325">
        <v>1.7801360234708099</v>
      </c>
      <c r="P325">
        <v>57.651063275106303</v>
      </c>
      <c r="Q325">
        <v>0.179120858973355</v>
      </c>
      <c r="R325">
        <f>1000/(N325*H325*(ABS(1+(-0.4)*(M325-E325))))</f>
        <v>4.2698235596555563</v>
      </c>
      <c r="S325">
        <v>1</v>
      </c>
    </row>
    <row r="326" spans="1:19" x14ac:dyDescent="0.4">
      <c r="A326">
        <v>325</v>
      </c>
      <c r="B326" t="s">
        <v>31</v>
      </c>
      <c r="C326" t="s">
        <v>32</v>
      </c>
      <c r="D326" t="s">
        <v>23</v>
      </c>
      <c r="E326">
        <v>21.9</v>
      </c>
      <c r="F326">
        <f>53.5*2</f>
        <v>107</v>
      </c>
      <c r="G326">
        <v>0</v>
      </c>
      <c r="H326">
        <f>0.233*0.89</f>
        <v>0.20737000000000003</v>
      </c>
      <c r="I326">
        <v>98</v>
      </c>
      <c r="J326">
        <v>76</v>
      </c>
      <c r="K326">
        <v>23.174318929951099</v>
      </c>
      <c r="L326">
        <f>180-(J326+K326)</f>
        <v>80.825681070048901</v>
      </c>
      <c r="M326">
        <v>26.912893936715999</v>
      </c>
      <c r="N326">
        <v>1000</v>
      </c>
      <c r="O326">
        <v>1.7801360234708099</v>
      </c>
      <c r="P326">
        <v>57.651063275106303</v>
      </c>
      <c r="Q326">
        <v>0.179120858973355</v>
      </c>
      <c r="R326">
        <v>4.2698235596555563</v>
      </c>
      <c r="S326">
        <v>0</v>
      </c>
    </row>
    <row r="327" spans="1:19" x14ac:dyDescent="0.4">
      <c r="A327">
        <v>326</v>
      </c>
      <c r="B327" t="s">
        <v>18</v>
      </c>
      <c r="C327" t="s">
        <v>19</v>
      </c>
      <c r="D327" t="s">
        <v>22</v>
      </c>
      <c r="E327">
        <v>23.8</v>
      </c>
      <c r="F327">
        <v>1.5</v>
      </c>
      <c r="G327">
        <v>27.3</v>
      </c>
      <c r="H327">
        <v>0.79300000000000004</v>
      </c>
      <c r="I327">
        <v>80</v>
      </c>
      <c r="J327">
        <v>76</v>
      </c>
      <c r="K327">
        <v>24.838622014223301</v>
      </c>
      <c r="L327">
        <f>180-(J327+K327)</f>
        <v>79.161377985776696</v>
      </c>
      <c r="M327">
        <v>41.619341767240002</v>
      </c>
      <c r="N327">
        <v>1000</v>
      </c>
      <c r="O327">
        <v>0.90278312767853797</v>
      </c>
      <c r="P327">
        <v>65.0458623002922</v>
      </c>
      <c r="Q327">
        <v>0.326095652377073</v>
      </c>
      <c r="R327">
        <f>1000/(N327*H327*(ABS(1+(-0.4)*(M327-E327))))</f>
        <v>0.20579116046225646</v>
      </c>
      <c r="S327">
        <v>1</v>
      </c>
    </row>
    <row r="328" spans="1:19" x14ac:dyDescent="0.4">
      <c r="A328">
        <v>327</v>
      </c>
      <c r="B328" t="s">
        <v>18</v>
      </c>
      <c r="C328" t="s">
        <v>19</v>
      </c>
      <c r="D328" t="s">
        <v>22</v>
      </c>
      <c r="E328">
        <v>25.4</v>
      </c>
      <c r="F328">
        <v>8</v>
      </c>
      <c r="G328">
        <v>31.2</v>
      </c>
      <c r="H328">
        <v>0.9</v>
      </c>
      <c r="I328">
        <v>82</v>
      </c>
      <c r="J328">
        <v>77</v>
      </c>
      <c r="K328">
        <v>24.788900214224999</v>
      </c>
      <c r="L328">
        <f>180-(J328+K328)</f>
        <v>78.211099785775005</v>
      </c>
      <c r="M328">
        <v>46.480652796800001</v>
      </c>
      <c r="N328">
        <v>1000</v>
      </c>
      <c r="O328">
        <v>31.758798963634199</v>
      </c>
      <c r="P328">
        <v>70.762619927235505</v>
      </c>
      <c r="Q328">
        <v>0.45103353163787702</v>
      </c>
      <c r="R328">
        <f>1000/(N328*H328*(ABS(1+(-0.4)*(M328-E328))))</f>
        <v>0.14949839535541895</v>
      </c>
      <c r="S328">
        <v>1</v>
      </c>
    </row>
    <row r="329" spans="1:19" x14ac:dyDescent="0.4">
      <c r="A329">
        <v>328</v>
      </c>
      <c r="B329" t="s">
        <v>18</v>
      </c>
      <c r="C329" t="s">
        <v>19</v>
      </c>
      <c r="D329" t="s">
        <v>21</v>
      </c>
      <c r="E329">
        <v>25.6</v>
      </c>
      <c r="F329">
        <v>0</v>
      </c>
      <c r="G329">
        <v>25.7</v>
      </c>
      <c r="H329">
        <v>0.91500000000000004</v>
      </c>
      <c r="I329">
        <v>78</v>
      </c>
      <c r="J329">
        <v>77</v>
      </c>
      <c r="K329">
        <v>25.5007571299431</v>
      </c>
      <c r="L329">
        <f>180-(J329+K329)</f>
        <v>77.499242870056904</v>
      </c>
      <c r="M329">
        <v>47.391700843839999</v>
      </c>
      <c r="N329">
        <v>1000</v>
      </c>
      <c r="O329">
        <v>1.8871877002370501</v>
      </c>
      <c r="P329">
        <v>54.650563182919797</v>
      </c>
      <c r="Q329">
        <v>0.394585826513979</v>
      </c>
      <c r="R329">
        <f>1000/(N329*H329*(ABS(1+(-0.4)*(M329-E329))))</f>
        <v>0.14162776311301226</v>
      </c>
      <c r="S329">
        <v>1</v>
      </c>
    </row>
    <row r="330" spans="1:19" x14ac:dyDescent="0.4">
      <c r="A330">
        <v>329</v>
      </c>
      <c r="B330" t="s">
        <v>18</v>
      </c>
      <c r="C330" t="s">
        <v>19</v>
      </c>
      <c r="D330" t="s">
        <v>24</v>
      </c>
      <c r="E330">
        <v>25.2</v>
      </c>
      <c r="F330">
        <v>0.5</v>
      </c>
      <c r="G330">
        <v>3.9</v>
      </c>
      <c r="H330">
        <v>0.48399999999999999</v>
      </c>
      <c r="I330">
        <v>90</v>
      </c>
      <c r="J330">
        <v>78</v>
      </c>
      <c r="K330">
        <v>24.496326060015701</v>
      </c>
      <c r="L330">
        <f>180-(J330+K330)</f>
        <v>77.503673939984296</v>
      </c>
      <c r="M330">
        <v>36.597317416320003</v>
      </c>
      <c r="N330">
        <v>1000</v>
      </c>
      <c r="O330">
        <v>2.2148972770272701</v>
      </c>
      <c r="P330">
        <v>66.027794358931104</v>
      </c>
      <c r="Q330">
        <v>1.6179857607120401E-2</v>
      </c>
      <c r="R330">
        <f>1000/(N330*H330*(ABS(1+(-0.4)*(M330-E330))))</f>
        <v>0.58054456354719441</v>
      </c>
      <c r="S330">
        <v>1</v>
      </c>
    </row>
    <row r="331" spans="1:19" x14ac:dyDescent="0.4">
      <c r="A331">
        <v>330</v>
      </c>
      <c r="B331" t="s">
        <v>18</v>
      </c>
      <c r="C331" t="s">
        <v>19</v>
      </c>
      <c r="D331" t="s">
        <v>23</v>
      </c>
      <c r="E331">
        <v>20.399999999999999</v>
      </c>
      <c r="F331">
        <v>56</v>
      </c>
      <c r="G331">
        <v>0</v>
      </c>
      <c r="H331">
        <v>0.17199999999999999</v>
      </c>
      <c r="I331">
        <v>100</v>
      </c>
      <c r="J331">
        <v>78</v>
      </c>
      <c r="K331">
        <v>23.071375911964299</v>
      </c>
      <c r="L331">
        <f>180-(J331+K331)</f>
        <v>78.928624088035704</v>
      </c>
      <c r="M331">
        <v>24.030560767680001</v>
      </c>
      <c r="N331">
        <v>1000</v>
      </c>
      <c r="O331">
        <v>8.6068672720715597E-2</v>
      </c>
      <c r="P331">
        <v>75.841353950128607</v>
      </c>
      <c r="Q331">
        <v>0.301346911385383</v>
      </c>
      <c r="R331">
        <f>1000/(N331*H331*(ABS(1+(-0.4)*(M331-E331))))</f>
        <v>12.85634893448225</v>
      </c>
      <c r="S331">
        <v>1</v>
      </c>
    </row>
    <row r="332" spans="1:19" x14ac:dyDescent="0.4">
      <c r="A332">
        <v>331</v>
      </c>
      <c r="B332" t="s">
        <v>18</v>
      </c>
      <c r="C332" t="s">
        <v>19</v>
      </c>
      <c r="D332" t="s">
        <v>23</v>
      </c>
      <c r="E332">
        <v>22.4</v>
      </c>
      <c r="F332">
        <v>11.5</v>
      </c>
      <c r="G332">
        <v>1.5</v>
      </c>
      <c r="H332">
        <v>0.46400000000000002</v>
      </c>
      <c r="I332">
        <v>98</v>
      </c>
      <c r="J332">
        <v>78</v>
      </c>
      <c r="K332">
        <v>26.646564572987302</v>
      </c>
      <c r="L332">
        <f>180-(J332+K332)</f>
        <v>75.353435427012698</v>
      </c>
      <c r="M332">
        <v>32.793899632639999</v>
      </c>
      <c r="N332">
        <v>1000</v>
      </c>
      <c r="O332">
        <v>32.467188817744699</v>
      </c>
      <c r="P332">
        <v>94.212355157221495</v>
      </c>
      <c r="Q332">
        <v>0.385086961760159</v>
      </c>
      <c r="R332">
        <f>1000/(N332*H332*(ABS(1+(-0.4)*(M332-E332))))</f>
        <v>0.68254364575456905</v>
      </c>
      <c r="S332">
        <v>1</v>
      </c>
    </row>
    <row r="333" spans="1:19" x14ac:dyDescent="0.4">
      <c r="A333">
        <v>332</v>
      </c>
      <c r="B333" t="s">
        <v>18</v>
      </c>
      <c r="C333" t="s">
        <v>19</v>
      </c>
      <c r="D333" t="s">
        <v>23</v>
      </c>
      <c r="E333">
        <v>22.9</v>
      </c>
      <c r="F333">
        <v>18</v>
      </c>
      <c r="G333">
        <v>23.1</v>
      </c>
      <c r="H333">
        <v>0.46400000000000002</v>
      </c>
      <c r="I333">
        <v>96</v>
      </c>
      <c r="J333">
        <v>79</v>
      </c>
      <c r="K333">
        <v>23.932779702205401</v>
      </c>
      <c r="L333">
        <f>180-(J333+K333)</f>
        <v>77.067220297794591</v>
      </c>
      <c r="M333">
        <v>33.480950935552002</v>
      </c>
      <c r="N333">
        <v>1000</v>
      </c>
      <c r="O333">
        <v>19.355893513491701</v>
      </c>
      <c r="P333">
        <v>39.824947245234704</v>
      </c>
      <c r="Q333">
        <v>8.7274651103138895E-2</v>
      </c>
      <c r="R333">
        <f>1000/(N333*H333*(ABS(1+(-0.4)*(M333-E333))))</f>
        <v>0.66674467862175091</v>
      </c>
      <c r="S333">
        <v>1</v>
      </c>
    </row>
    <row r="334" spans="1:19" x14ac:dyDescent="0.4">
      <c r="A334">
        <v>333</v>
      </c>
      <c r="B334" t="s">
        <v>18</v>
      </c>
      <c r="C334" t="s">
        <v>19</v>
      </c>
      <c r="D334" t="s">
        <v>23</v>
      </c>
      <c r="E334">
        <v>24.6</v>
      </c>
      <c r="F334">
        <v>1</v>
      </c>
      <c r="G334">
        <v>13.1</v>
      </c>
      <c r="H334">
        <v>0.752</v>
      </c>
      <c r="I334">
        <v>94</v>
      </c>
      <c r="J334">
        <v>79</v>
      </c>
      <c r="K334">
        <v>25.518428915913798</v>
      </c>
      <c r="L334">
        <f>180-(J334+K334)</f>
        <v>75.481571084086198</v>
      </c>
      <c r="M334">
        <v>42.200136876671998</v>
      </c>
      <c r="N334">
        <v>1000</v>
      </c>
      <c r="O334">
        <v>2.3009370558891802</v>
      </c>
      <c r="P334">
        <v>60.317594481913297</v>
      </c>
      <c r="Q334">
        <v>0.26106667927728699</v>
      </c>
      <c r="R334">
        <f>1000/(N334*H334*(ABS(1+(-0.4)*(M334-E334))))</f>
        <v>0.22016145365160961</v>
      </c>
      <c r="S334">
        <v>1</v>
      </c>
    </row>
    <row r="335" spans="1:19" x14ac:dyDescent="0.4">
      <c r="A335">
        <v>334</v>
      </c>
      <c r="B335" t="s">
        <v>31</v>
      </c>
      <c r="C335" t="s">
        <v>32</v>
      </c>
      <c r="D335" t="s">
        <v>23</v>
      </c>
      <c r="E335">
        <v>24.6</v>
      </c>
      <c r="F335">
        <v>30</v>
      </c>
      <c r="G335">
        <f>13.1*0.89</f>
        <v>11.659000000000001</v>
      </c>
      <c r="H335">
        <f>0.752*0.89</f>
        <v>0.66927999999999999</v>
      </c>
      <c r="I335">
        <v>97</v>
      </c>
      <c r="J335">
        <v>79</v>
      </c>
      <c r="K335">
        <v>25.518428915913798</v>
      </c>
      <c r="L335">
        <f>180-(J335+K335)</f>
        <v>75.481571084086198</v>
      </c>
      <c r="M335">
        <v>42.200136876671998</v>
      </c>
      <c r="N335">
        <v>1000</v>
      </c>
      <c r="O335">
        <v>2.3009370558891802</v>
      </c>
      <c r="P335">
        <v>60.317594481913297</v>
      </c>
      <c r="Q335">
        <v>0.26106667927728699</v>
      </c>
      <c r="R335">
        <v>0.22016145365160961</v>
      </c>
      <c r="S335">
        <v>0</v>
      </c>
    </row>
    <row r="336" spans="1:19" x14ac:dyDescent="0.4">
      <c r="A336">
        <v>335</v>
      </c>
      <c r="B336" t="s">
        <v>18</v>
      </c>
      <c r="C336" t="s">
        <v>19</v>
      </c>
      <c r="D336" t="s">
        <v>22</v>
      </c>
      <c r="E336">
        <v>25</v>
      </c>
      <c r="F336">
        <v>1</v>
      </c>
      <c r="G336">
        <v>20.7</v>
      </c>
      <c r="H336">
        <v>0.68899999999999995</v>
      </c>
      <c r="I336">
        <v>80</v>
      </c>
      <c r="J336">
        <v>79</v>
      </c>
      <c r="K336">
        <v>24.851473250308299</v>
      </c>
      <c r="L336">
        <f>180-(J336+K336)</f>
        <v>76.148526749691698</v>
      </c>
      <c r="M336">
        <v>41.168218690000003</v>
      </c>
      <c r="N336">
        <v>1000</v>
      </c>
      <c r="O336">
        <v>0.60403172078602396</v>
      </c>
      <c r="P336">
        <v>49.414929777495402</v>
      </c>
      <c r="Q336">
        <v>0.26765775961902699</v>
      </c>
      <c r="R336">
        <f>1000/(N336*H336*(ABS(1+(-0.4)*(M336-E336))))</f>
        <v>0.26546597672805</v>
      </c>
      <c r="S336">
        <v>1</v>
      </c>
    </row>
    <row r="337" spans="1:20" x14ac:dyDescent="0.4">
      <c r="A337">
        <v>336</v>
      </c>
      <c r="B337" t="s">
        <v>31</v>
      </c>
      <c r="C337" t="s">
        <v>32</v>
      </c>
      <c r="D337" t="s">
        <v>22</v>
      </c>
      <c r="E337">
        <v>25.5</v>
      </c>
      <c r="F337">
        <v>10</v>
      </c>
      <c r="G337">
        <f>20.7*0.89</f>
        <v>18.422999999999998</v>
      </c>
      <c r="H337">
        <f>0.689*0.89</f>
        <v>0.61320999999999992</v>
      </c>
      <c r="I337">
        <v>80</v>
      </c>
      <c r="J337">
        <v>79</v>
      </c>
      <c r="K337">
        <v>24.851473250308299</v>
      </c>
      <c r="L337">
        <f>180-(J337+K337)</f>
        <v>76.148526749691698</v>
      </c>
      <c r="M337">
        <v>41.168218690000003</v>
      </c>
      <c r="N337">
        <v>1000</v>
      </c>
      <c r="O337">
        <v>0.60403172078602396</v>
      </c>
      <c r="P337">
        <v>49.414929777495402</v>
      </c>
      <c r="Q337">
        <v>0.26765775961902699</v>
      </c>
      <c r="R337">
        <v>0.26546597672805</v>
      </c>
      <c r="S337">
        <v>0</v>
      </c>
    </row>
    <row r="338" spans="1:20" x14ac:dyDescent="0.4">
      <c r="A338">
        <v>337</v>
      </c>
      <c r="B338" t="s">
        <v>18</v>
      </c>
      <c r="C338" t="s">
        <v>19</v>
      </c>
      <c r="D338" t="s">
        <v>20</v>
      </c>
      <c r="E338">
        <v>27.3</v>
      </c>
      <c r="F338">
        <v>0</v>
      </c>
      <c r="G338">
        <v>79.8</v>
      </c>
      <c r="H338">
        <v>1.385</v>
      </c>
      <c r="I338">
        <v>44</v>
      </c>
      <c r="J338">
        <v>80</v>
      </c>
      <c r="K338">
        <v>23.845916391237701</v>
      </c>
      <c r="L338">
        <f>180-(J338+K338)</f>
        <v>76.154083608762306</v>
      </c>
      <c r="M338">
        <v>60.216955996320003</v>
      </c>
      <c r="N338">
        <v>1000</v>
      </c>
      <c r="O338">
        <v>9.7243541740436292</v>
      </c>
      <c r="P338">
        <v>58.000538695964501</v>
      </c>
      <c r="Q338">
        <v>3.7156942262913398E-2</v>
      </c>
      <c r="R338">
        <f>1000/(N338*H338*(ABS(1+(-0.4)*(M338-E338))))</f>
        <v>5.9343681591377311E-2</v>
      </c>
      <c r="S338">
        <v>1</v>
      </c>
    </row>
    <row r="339" spans="1:20" x14ac:dyDescent="0.4">
      <c r="A339">
        <v>338</v>
      </c>
      <c r="B339" t="s">
        <v>31</v>
      </c>
      <c r="C339" t="s">
        <v>32</v>
      </c>
      <c r="D339" t="s">
        <v>20</v>
      </c>
      <c r="E339">
        <v>27.3</v>
      </c>
      <c r="F339">
        <v>0</v>
      </c>
      <c r="G339">
        <f>79.8*0.89</f>
        <v>71.022000000000006</v>
      </c>
      <c r="H339">
        <f>1.385*0.89</f>
        <v>1.23265</v>
      </c>
      <c r="I339">
        <v>55</v>
      </c>
      <c r="J339">
        <v>80</v>
      </c>
      <c r="K339">
        <v>23.845916391237701</v>
      </c>
      <c r="L339">
        <f>180-(J339+K339)</f>
        <v>76.154083608762306</v>
      </c>
      <c r="M339">
        <v>60.216955996320003</v>
      </c>
      <c r="N339">
        <v>1000</v>
      </c>
      <c r="O339">
        <v>9.7243541740436292</v>
      </c>
      <c r="P339">
        <v>58.000538695964501</v>
      </c>
      <c r="Q339">
        <v>3.7156942262913398E-2</v>
      </c>
      <c r="R339">
        <v>5.9343681591377311E-2</v>
      </c>
      <c r="S339">
        <v>0</v>
      </c>
    </row>
    <row r="340" spans="1:20" x14ac:dyDescent="0.4">
      <c r="A340">
        <v>339</v>
      </c>
      <c r="B340" t="s">
        <v>18</v>
      </c>
      <c r="C340" t="s">
        <v>19</v>
      </c>
      <c r="D340" t="s">
        <v>22</v>
      </c>
      <c r="E340">
        <v>26.3</v>
      </c>
      <c r="F340">
        <v>18.5</v>
      </c>
      <c r="G340">
        <v>46.7</v>
      </c>
      <c r="H340">
        <v>0.93700000000000006</v>
      </c>
      <c r="I340">
        <v>50</v>
      </c>
      <c r="J340">
        <v>80</v>
      </c>
      <c r="K340">
        <v>24.569503433342401</v>
      </c>
      <c r="L340">
        <f>180-(J340+K340)</f>
        <v>75.430496566657595</v>
      </c>
      <c r="M340">
        <v>48.096951821947997</v>
      </c>
      <c r="N340">
        <v>1000</v>
      </c>
      <c r="O340">
        <v>1.6276417468098501</v>
      </c>
      <c r="P340">
        <v>35.757189453567896</v>
      </c>
      <c r="Q340">
        <v>0.126674506566851</v>
      </c>
      <c r="R340">
        <f>1000/(N340*H340*(ABS(1+(-0.4)*(M340-E340))))</f>
        <v>0.13826482402145659</v>
      </c>
      <c r="S340">
        <v>1</v>
      </c>
    </row>
    <row r="341" spans="1:20" x14ac:dyDescent="0.4">
      <c r="A341">
        <v>340</v>
      </c>
      <c r="B341" t="s">
        <v>31</v>
      </c>
      <c r="C341" t="s">
        <v>32</v>
      </c>
      <c r="D341" t="s">
        <v>22</v>
      </c>
      <c r="E341">
        <v>26.3</v>
      </c>
      <c r="F341">
        <f>18.5*1.5</f>
        <v>27.75</v>
      </c>
      <c r="G341">
        <f>46.7*0.5</f>
        <v>23.35</v>
      </c>
      <c r="H341">
        <f>0.937*0.5</f>
        <v>0.46850000000000003</v>
      </c>
      <c r="I341">
        <v>75</v>
      </c>
      <c r="J341">
        <v>80</v>
      </c>
      <c r="K341">
        <v>24.569503433342401</v>
      </c>
      <c r="L341">
        <f>180-(J341+K341)</f>
        <v>75.430496566657595</v>
      </c>
      <c r="M341">
        <v>48.096951821947997</v>
      </c>
      <c r="N341">
        <v>1000</v>
      </c>
      <c r="O341">
        <v>1.6276417468098501</v>
      </c>
      <c r="P341">
        <v>35.757189453567896</v>
      </c>
      <c r="Q341">
        <v>0.126674506566851</v>
      </c>
      <c r="R341">
        <f>1000/(N341*H341*(ABS(1+(-0.4)*(M341-E341))))</f>
        <v>0.27652964804291319</v>
      </c>
      <c r="S341">
        <v>0</v>
      </c>
    </row>
    <row r="343" spans="1:20" x14ac:dyDescent="0.4">
      <c r="A343" t="s">
        <v>47</v>
      </c>
      <c r="B343" t="s">
        <v>48</v>
      </c>
      <c r="E343">
        <f>MIN(E2:E341)</f>
        <v>7.9</v>
      </c>
      <c r="F343">
        <f t="shared" ref="F343:R343" si="0">MIN(F2:F341)</f>
        <v>0</v>
      </c>
      <c r="G343">
        <f t="shared" si="0"/>
        <v>0</v>
      </c>
      <c r="H343">
        <f t="shared" si="0"/>
        <v>2.9000000000000001E-2</v>
      </c>
      <c r="I343">
        <f t="shared" si="0"/>
        <v>2</v>
      </c>
      <c r="J343">
        <f t="shared" si="0"/>
        <v>42</v>
      </c>
      <c r="K343">
        <f t="shared" si="0"/>
        <v>22.962907264759099</v>
      </c>
      <c r="L343">
        <f t="shared" si="0"/>
        <v>65.036844326919294</v>
      </c>
      <c r="M343">
        <f t="shared" si="0"/>
        <v>8.8095303138880006</v>
      </c>
      <c r="N343">
        <f t="shared" si="0"/>
        <v>1000</v>
      </c>
      <c r="O343">
        <f t="shared" si="0"/>
        <v>3.01044525572919E-2</v>
      </c>
      <c r="P343">
        <f t="shared" si="0"/>
        <v>0.19239424662348401</v>
      </c>
      <c r="Q343">
        <f t="shared" si="0"/>
        <v>2.2640626746572301E-3</v>
      </c>
    </row>
    <row r="344" spans="1:20" x14ac:dyDescent="0.4">
      <c r="B344" t="s">
        <v>49</v>
      </c>
      <c r="E344">
        <f>MAX(E2:E341)</f>
        <v>30.8</v>
      </c>
      <c r="F344">
        <f t="shared" ref="F344:R344" si="1">MAX(F2:F341)</f>
        <v>200</v>
      </c>
      <c r="G344">
        <f t="shared" si="1"/>
        <v>95.8</v>
      </c>
      <c r="H344">
        <f t="shared" si="1"/>
        <v>1.603</v>
      </c>
      <c r="I344">
        <f t="shared" si="1"/>
        <v>100</v>
      </c>
      <c r="J344">
        <f t="shared" si="1"/>
        <v>88</v>
      </c>
      <c r="K344">
        <f t="shared" si="1"/>
        <v>26.9457190847933</v>
      </c>
      <c r="L344">
        <f t="shared" si="1"/>
        <v>89.920317395418607</v>
      </c>
      <c r="M344">
        <f t="shared" si="1"/>
        <v>69.367366546460005</v>
      </c>
      <c r="N344">
        <f t="shared" si="1"/>
        <v>1000</v>
      </c>
      <c r="O344">
        <f t="shared" si="1"/>
        <v>57.686303242817701</v>
      </c>
      <c r="P344">
        <f t="shared" si="1"/>
        <v>99.827953017176796</v>
      </c>
      <c r="Q344">
        <f t="shared" si="1"/>
        <v>0.49945071605243901</v>
      </c>
    </row>
    <row r="346" spans="1:20" x14ac:dyDescent="0.4">
      <c r="A346" t="s">
        <v>38</v>
      </c>
      <c r="B346" t="s">
        <v>1</v>
      </c>
      <c r="C346" t="s">
        <v>2</v>
      </c>
      <c r="D346" t="s">
        <v>3</v>
      </c>
      <c r="E346" t="s">
        <v>39</v>
      </c>
      <c r="F346" t="s">
        <v>45</v>
      </c>
      <c r="G346" t="s">
        <v>6</v>
      </c>
      <c r="H346" t="s">
        <v>40</v>
      </c>
      <c r="I346" t="s">
        <v>8</v>
      </c>
      <c r="L346" t="s">
        <v>41</v>
      </c>
      <c r="M346" t="s">
        <v>42</v>
      </c>
      <c r="O346" t="s">
        <v>14</v>
      </c>
      <c r="P346" t="s">
        <v>15</v>
      </c>
      <c r="R346" t="s">
        <v>43</v>
      </c>
      <c r="S346" t="s">
        <v>46</v>
      </c>
      <c r="T346" t="s">
        <v>44</v>
      </c>
    </row>
    <row r="347" spans="1:20" x14ac:dyDescent="0.4">
      <c r="A347">
        <v>1</v>
      </c>
      <c r="B347" t="s">
        <v>18</v>
      </c>
      <c r="C347" t="s">
        <v>19</v>
      </c>
      <c r="D347" t="s">
        <v>20</v>
      </c>
      <c r="E347">
        <f>($E2-$E$343)/($E$344-$E$343)</f>
        <v>0.60698689956331886</v>
      </c>
      <c r="F347">
        <f>($F2-$F$343)/($F$344-$F$343)</f>
        <v>0</v>
      </c>
      <c r="G347">
        <f>($G2-$G$343)/($G$344-$G$343)</f>
        <v>0.33611691022964513</v>
      </c>
      <c r="H347">
        <f>($H2-$H$343)/($H$344-$H$343)</f>
        <v>0.65819567979669635</v>
      </c>
      <c r="I347">
        <f>($I2-$I$343)/($I$344-$I$343)</f>
        <v>0.63265306122448983</v>
      </c>
      <c r="J347">
        <f t="shared" ref="F347:R347" si="2">(J2-J343)/(J344-J343)</f>
        <v>0.82608695652173914</v>
      </c>
      <c r="K347">
        <f t="shared" si="2"/>
        <v>0.20462610542950613</v>
      </c>
      <c r="L347">
        <f>($L2-$L$343)/($L$344-$L$343)</f>
        <v>0.4495056259284454</v>
      </c>
      <c r="M347">
        <f>($M2-$M$343)/($M$344-$M$343)</f>
        <v>0.56826627803260965</v>
      </c>
      <c r="O347">
        <f>($O2-$O$343)/($O$344-$O$343)</f>
        <v>5.2479898785895741E-3</v>
      </c>
      <c r="P347">
        <f>($P2-$P$343)/($P$344-$P$343)</f>
        <v>0.3296121210038308</v>
      </c>
      <c r="R347">
        <v>0.12405427570894094</v>
      </c>
      <c r="S347">
        <f>R347/(((1-F347)+G347+H347+(1-I347))/4)</f>
        <v>0.21011373433981451</v>
      </c>
      <c r="T347">
        <v>1</v>
      </c>
    </row>
    <row r="348" spans="1:20" x14ac:dyDescent="0.4">
      <c r="A348">
        <v>2</v>
      </c>
      <c r="B348" t="s">
        <v>18</v>
      </c>
      <c r="C348" t="s">
        <v>19</v>
      </c>
      <c r="D348" t="s">
        <v>20</v>
      </c>
      <c r="E348">
        <f t="shared" ref="E348:E411" si="3">($E3-$E$343)/($E$344-$E$343)</f>
        <v>0.50227074235807867</v>
      </c>
      <c r="F348">
        <f t="shared" ref="F348:F411" si="4">($F3-$F$343)/($F$344-$F$343)</f>
        <v>0</v>
      </c>
      <c r="G348">
        <f t="shared" ref="G348:G411" si="5">($G3-$G$343)/($G$344-$G$343)</f>
        <v>0.29914405010438416</v>
      </c>
      <c r="H348">
        <f t="shared" ref="H348:H411" si="6">($H3-$H$343)/($H$344-$H$343)</f>
        <v>0.58376747141041929</v>
      </c>
      <c r="I348">
        <f t="shared" ref="I348:I411" si="7">($I3-$I$343)/($I$344-$I$343)</f>
        <v>0.56081632653061231</v>
      </c>
      <c r="L348">
        <f t="shared" ref="L348:L411" si="8">($L3-$L$343)/($L$344-$L$343)</f>
        <v>0.4495056259284454</v>
      </c>
      <c r="M348">
        <f t="shared" ref="M348:M411" si="9">($M3-$M$343)/($M$344-$M$343)</f>
        <v>0.56826627803260965</v>
      </c>
      <c r="O348">
        <f t="shared" ref="O348:O411" si="10">($O3-$O$343)/($O$344-$O$343)</f>
        <v>5.2479898785895741E-3</v>
      </c>
      <c r="P348">
        <f t="shared" ref="P348:P411" si="11">($P3-$P$343)/($P$344-$P$343)</f>
        <v>0.3296121210038308</v>
      </c>
      <c r="R348">
        <v>0.12405427570894094</v>
      </c>
      <c r="S348">
        <f t="shared" ref="S348:S411" si="12">R348/(((1-F348)+G348+H348+(1-I348))/4)</f>
        <v>0.21369369520578244</v>
      </c>
      <c r="T348">
        <v>0</v>
      </c>
    </row>
    <row r="349" spans="1:20" x14ac:dyDescent="0.4">
      <c r="A349">
        <v>3</v>
      </c>
      <c r="B349" t="s">
        <v>18</v>
      </c>
      <c r="C349" t="s">
        <v>19</v>
      </c>
      <c r="D349" t="s">
        <v>30</v>
      </c>
      <c r="E349">
        <f t="shared" si="3"/>
        <v>0.41659388646288215</v>
      </c>
      <c r="F349">
        <f t="shared" si="4"/>
        <v>1</v>
      </c>
      <c r="G349">
        <f t="shared" si="5"/>
        <v>0.26889352818371615</v>
      </c>
      <c r="H349">
        <f t="shared" si="6"/>
        <v>0.52287166454891987</v>
      </c>
      <c r="I349">
        <f t="shared" si="7"/>
        <v>0.50204081632653064</v>
      </c>
      <c r="L349">
        <f t="shared" si="8"/>
        <v>0.4495056259284454</v>
      </c>
      <c r="M349">
        <f t="shared" si="9"/>
        <v>0.56826627803260965</v>
      </c>
      <c r="O349">
        <f t="shared" si="10"/>
        <v>5.2479898785895741E-3</v>
      </c>
      <c r="P349">
        <f t="shared" si="11"/>
        <v>0.3296121210038308</v>
      </c>
      <c r="R349">
        <v>0.12405427570894094</v>
      </c>
      <c r="S349">
        <f t="shared" si="12"/>
        <v>0.38474662642145491</v>
      </c>
      <c r="T349">
        <v>0</v>
      </c>
    </row>
    <row r="350" spans="1:20" x14ac:dyDescent="0.4">
      <c r="A350">
        <v>4</v>
      </c>
      <c r="B350" t="s">
        <v>18</v>
      </c>
      <c r="C350" t="s">
        <v>19</v>
      </c>
      <c r="D350" t="s">
        <v>21</v>
      </c>
      <c r="E350">
        <f t="shared" si="3"/>
        <v>0.76855895196506563</v>
      </c>
      <c r="F350">
        <f t="shared" si="4"/>
        <v>0</v>
      </c>
      <c r="G350">
        <f t="shared" si="5"/>
        <v>0.56680584551148228</v>
      </c>
      <c r="H350">
        <f t="shared" si="6"/>
        <v>0.66836086404066075</v>
      </c>
      <c r="I350">
        <f t="shared" si="7"/>
        <v>0.5714285714285714</v>
      </c>
      <c r="L350">
        <f t="shared" si="8"/>
        <v>0.39734354078125883</v>
      </c>
      <c r="M350">
        <f t="shared" si="9"/>
        <v>0.68519082343853566</v>
      </c>
      <c r="O350">
        <f t="shared" si="10"/>
        <v>5.2628770690655739E-2</v>
      </c>
      <c r="P350">
        <f t="shared" si="11"/>
        <v>0.62147480070745875</v>
      </c>
      <c r="R350">
        <v>0.10369243144527833</v>
      </c>
      <c r="S350">
        <f t="shared" si="12"/>
        <v>0.15570964722279018</v>
      </c>
      <c r="T350">
        <v>1</v>
      </c>
    </row>
    <row r="351" spans="1:20" x14ac:dyDescent="0.4">
      <c r="A351">
        <v>5</v>
      </c>
      <c r="B351" t="s">
        <v>18</v>
      </c>
      <c r="C351" t="s">
        <v>19</v>
      </c>
      <c r="D351" t="s">
        <v>21</v>
      </c>
      <c r="E351">
        <f t="shared" si="3"/>
        <v>0.64606986899563323</v>
      </c>
      <c r="F351">
        <f t="shared" si="4"/>
        <v>0</v>
      </c>
      <c r="G351">
        <f t="shared" si="5"/>
        <v>0.50445720250521919</v>
      </c>
      <c r="H351">
        <f t="shared" si="6"/>
        <v>0.59281448538754766</v>
      </c>
      <c r="I351">
        <f t="shared" si="7"/>
        <v>0.50632653061224486</v>
      </c>
      <c r="L351">
        <f t="shared" si="8"/>
        <v>0.39734354078125883</v>
      </c>
      <c r="M351">
        <f t="shared" si="9"/>
        <v>0.68519082343853566</v>
      </c>
      <c r="O351">
        <f t="shared" si="10"/>
        <v>5.2628770690655739E-2</v>
      </c>
      <c r="P351">
        <f t="shared" si="11"/>
        <v>0.62147480070745875</v>
      </c>
      <c r="R351">
        <v>0.10369243144527833</v>
      </c>
      <c r="S351">
        <f t="shared" si="12"/>
        <v>0.1600843323972396</v>
      </c>
      <c r="T351">
        <v>0</v>
      </c>
    </row>
    <row r="352" spans="1:20" x14ac:dyDescent="0.4">
      <c r="A352">
        <v>6</v>
      </c>
      <c r="B352" t="s">
        <v>18</v>
      </c>
      <c r="C352" t="s">
        <v>19</v>
      </c>
      <c r="D352" t="s">
        <v>21</v>
      </c>
      <c r="E352">
        <f t="shared" si="3"/>
        <v>0.82096069868995625</v>
      </c>
      <c r="F352">
        <f t="shared" si="4"/>
        <v>0</v>
      </c>
      <c r="G352">
        <f t="shared" si="5"/>
        <v>0.5751565762004176</v>
      </c>
      <c r="H352">
        <f t="shared" si="6"/>
        <v>0.65374841168996189</v>
      </c>
      <c r="I352">
        <f t="shared" si="7"/>
        <v>0.69387755102040816</v>
      </c>
      <c r="L352">
        <f t="shared" si="8"/>
        <v>0.30613129086446728</v>
      </c>
      <c r="M352">
        <f t="shared" si="9"/>
        <v>0.71387440240851407</v>
      </c>
      <c r="O352">
        <f t="shared" si="10"/>
        <v>0.1187040514683718</v>
      </c>
      <c r="P352">
        <f t="shared" si="11"/>
        <v>0.4941136487721412</v>
      </c>
      <c r="R352">
        <v>0.10345561538340912</v>
      </c>
      <c r="S352">
        <f t="shared" si="12"/>
        <v>0.16324180776701497</v>
      </c>
      <c r="T352">
        <v>1</v>
      </c>
    </row>
    <row r="353" spans="1:20" x14ac:dyDescent="0.4">
      <c r="A353">
        <v>7</v>
      </c>
      <c r="B353" t="s">
        <v>18</v>
      </c>
      <c r="C353" t="s">
        <v>19</v>
      </c>
      <c r="D353" t="s">
        <v>21</v>
      </c>
      <c r="E353">
        <f t="shared" si="3"/>
        <v>0.8253275109170306</v>
      </c>
      <c r="F353">
        <f t="shared" si="4"/>
        <v>0</v>
      </c>
      <c r="G353">
        <f t="shared" si="5"/>
        <v>0.53340292275574119</v>
      </c>
      <c r="H353">
        <f t="shared" si="6"/>
        <v>0.70648030495552738</v>
      </c>
      <c r="I353">
        <f t="shared" si="7"/>
        <v>0.75510204081632648</v>
      </c>
      <c r="L353">
        <f t="shared" si="8"/>
        <v>0.42669815347760226</v>
      </c>
      <c r="M353">
        <f t="shared" si="9"/>
        <v>0.75511621697150988</v>
      </c>
      <c r="O353">
        <f t="shared" si="10"/>
        <v>0.12992026208041169</v>
      </c>
      <c r="P353">
        <f t="shared" si="11"/>
        <v>0.42775730912758675</v>
      </c>
      <c r="R353">
        <v>8.6816844504130436E-2</v>
      </c>
      <c r="S353">
        <f t="shared" si="12"/>
        <v>0.13975772991523555</v>
      </c>
      <c r="T353">
        <v>1</v>
      </c>
    </row>
    <row r="354" spans="1:20" x14ac:dyDescent="0.4">
      <c r="A354">
        <v>8</v>
      </c>
      <c r="B354" t="s">
        <v>18</v>
      </c>
      <c r="C354" t="s">
        <v>19</v>
      </c>
      <c r="D354" t="s">
        <v>21</v>
      </c>
      <c r="E354">
        <f t="shared" si="3"/>
        <v>0.86026200873362468</v>
      </c>
      <c r="F354">
        <f t="shared" si="4"/>
        <v>0</v>
      </c>
      <c r="G354">
        <f t="shared" si="5"/>
        <v>0.5</v>
      </c>
      <c r="H354">
        <f t="shared" si="6"/>
        <v>0.6429479034307497</v>
      </c>
      <c r="I354">
        <f t="shared" si="7"/>
        <v>0.67346938775510201</v>
      </c>
      <c r="L354">
        <f t="shared" si="8"/>
        <v>0.36701893299263194</v>
      </c>
      <c r="M354">
        <f t="shared" si="9"/>
        <v>0.73384403380755581</v>
      </c>
      <c r="O354">
        <f t="shared" si="10"/>
        <v>0.16313695785163684</v>
      </c>
      <c r="P354">
        <f t="shared" si="11"/>
        <v>0.34917487976178702</v>
      </c>
      <c r="R354">
        <v>0.10374017285204451</v>
      </c>
      <c r="S354">
        <f t="shared" si="12"/>
        <v>0.16803575685073133</v>
      </c>
      <c r="T354">
        <v>1</v>
      </c>
    </row>
    <row r="355" spans="1:20" x14ac:dyDescent="0.4">
      <c r="A355">
        <v>9</v>
      </c>
      <c r="B355" t="s">
        <v>18</v>
      </c>
      <c r="C355" t="s">
        <v>19</v>
      </c>
      <c r="D355" t="s">
        <v>22</v>
      </c>
      <c r="E355">
        <f t="shared" si="3"/>
        <v>0.86026200873362468</v>
      </c>
      <c r="F355">
        <f t="shared" si="4"/>
        <v>0.01</v>
      </c>
      <c r="G355">
        <f t="shared" si="5"/>
        <v>0.28601252609603339</v>
      </c>
      <c r="H355">
        <f t="shared" si="6"/>
        <v>0.60482846251588307</v>
      </c>
      <c r="I355">
        <f t="shared" si="7"/>
        <v>0.81632653061224492</v>
      </c>
      <c r="L355">
        <f t="shared" si="8"/>
        <v>0.38002271799339304</v>
      </c>
      <c r="M355">
        <f t="shared" si="9"/>
        <v>0.70420491613441505</v>
      </c>
      <c r="O355">
        <f t="shared" si="10"/>
        <v>0.18167756472872212</v>
      </c>
      <c r="P355">
        <f t="shared" si="11"/>
        <v>0.50515376614826102</v>
      </c>
      <c r="R355">
        <v>0.11933790663223343</v>
      </c>
      <c r="S355">
        <f t="shared" si="12"/>
        <v>0.23121738124878255</v>
      </c>
      <c r="T355">
        <v>1</v>
      </c>
    </row>
    <row r="356" spans="1:20" x14ac:dyDescent="0.4">
      <c r="A356">
        <v>10</v>
      </c>
      <c r="B356" t="s">
        <v>18</v>
      </c>
      <c r="C356" t="s">
        <v>19</v>
      </c>
      <c r="D356" t="s">
        <v>23</v>
      </c>
      <c r="E356">
        <f t="shared" si="3"/>
        <v>0.64628820960698685</v>
      </c>
      <c r="F356">
        <f t="shared" si="4"/>
        <v>8.2500000000000004E-2</v>
      </c>
      <c r="G356">
        <f t="shared" si="5"/>
        <v>1.5657620041753653E-2</v>
      </c>
      <c r="H356">
        <f t="shared" si="6"/>
        <v>0.2141041931385006</v>
      </c>
      <c r="I356">
        <f t="shared" si="7"/>
        <v>0.97959183673469385</v>
      </c>
      <c r="L356">
        <f t="shared" si="8"/>
        <v>0.25903841475634254</v>
      </c>
      <c r="M356">
        <f t="shared" si="9"/>
        <v>0.36311635609986631</v>
      </c>
      <c r="O356">
        <f t="shared" si="10"/>
        <v>0.14331866328021683</v>
      </c>
      <c r="P356">
        <f t="shared" si="11"/>
        <v>0.49990628330895348</v>
      </c>
      <c r="R356">
        <v>1.2199525460851224</v>
      </c>
      <c r="S356">
        <f t="shared" si="12"/>
        <v>4.1791005016630214</v>
      </c>
      <c r="T356">
        <v>1</v>
      </c>
    </row>
    <row r="357" spans="1:20" x14ac:dyDescent="0.4">
      <c r="A357">
        <v>11</v>
      </c>
      <c r="B357" t="s">
        <v>18</v>
      </c>
      <c r="C357" t="s">
        <v>19</v>
      </c>
      <c r="D357" t="s">
        <v>23</v>
      </c>
      <c r="E357">
        <f t="shared" si="3"/>
        <v>0.49344978165938863</v>
      </c>
      <c r="F357">
        <f t="shared" si="4"/>
        <v>0.13</v>
      </c>
      <c r="G357">
        <f t="shared" si="5"/>
        <v>0</v>
      </c>
      <c r="H357">
        <f t="shared" si="6"/>
        <v>0.17852604828462512</v>
      </c>
      <c r="I357">
        <f t="shared" si="7"/>
        <v>1</v>
      </c>
      <c r="L357">
        <f t="shared" si="8"/>
        <v>0.27719679299205996</v>
      </c>
      <c r="M357">
        <f t="shared" si="9"/>
        <v>0.27953634383335085</v>
      </c>
      <c r="O357">
        <f t="shared" si="10"/>
        <v>0.15845521152481953</v>
      </c>
      <c r="P357">
        <f t="shared" si="11"/>
        <v>0.43641379235088257</v>
      </c>
      <c r="R357">
        <v>1.9973309301061706</v>
      </c>
      <c r="S357">
        <f t="shared" si="12"/>
        <v>7.6195758164473952</v>
      </c>
      <c r="T357">
        <v>1</v>
      </c>
    </row>
    <row r="358" spans="1:20" x14ac:dyDescent="0.4">
      <c r="A358">
        <v>12</v>
      </c>
      <c r="B358" t="s">
        <v>18</v>
      </c>
      <c r="C358" t="s">
        <v>19</v>
      </c>
      <c r="D358" t="s">
        <v>24</v>
      </c>
      <c r="E358">
        <f t="shared" si="3"/>
        <v>0.50218340611353707</v>
      </c>
      <c r="F358">
        <f t="shared" si="4"/>
        <v>2.5000000000000001E-3</v>
      </c>
      <c r="G358">
        <f t="shared" si="5"/>
        <v>0</v>
      </c>
      <c r="H358">
        <f t="shared" si="6"/>
        <v>0.22871664548919948</v>
      </c>
      <c r="I358">
        <f t="shared" si="7"/>
        <v>0.97959183673469385</v>
      </c>
      <c r="L358">
        <f t="shared" si="8"/>
        <v>0.33671969655617734</v>
      </c>
      <c r="M358">
        <f t="shared" si="9"/>
        <v>0.30253003491353264</v>
      </c>
      <c r="O358">
        <f t="shared" si="10"/>
        <v>0.56820777381503029</v>
      </c>
      <c r="P358">
        <f t="shared" si="11"/>
        <v>0.85203171640079289</v>
      </c>
      <c r="R358">
        <v>1.2287990334801357</v>
      </c>
      <c r="S358">
        <f t="shared" si="12"/>
        <v>3.9428030786835389</v>
      </c>
      <c r="T358">
        <v>1</v>
      </c>
    </row>
    <row r="359" spans="1:20" x14ac:dyDescent="0.4">
      <c r="A359">
        <v>13</v>
      </c>
      <c r="B359" t="s">
        <v>18</v>
      </c>
      <c r="C359" t="s">
        <v>19</v>
      </c>
      <c r="D359" t="s">
        <v>25</v>
      </c>
      <c r="E359">
        <f t="shared" si="3"/>
        <v>0.60698689956331886</v>
      </c>
      <c r="F359">
        <f t="shared" si="4"/>
        <v>0</v>
      </c>
      <c r="G359">
        <f t="shared" si="5"/>
        <v>0.59916492693110646</v>
      </c>
      <c r="H359">
        <f t="shared" si="6"/>
        <v>0.80876747141041938</v>
      </c>
      <c r="I359">
        <f t="shared" si="7"/>
        <v>0.34693877551020408</v>
      </c>
      <c r="L359">
        <f t="shared" si="8"/>
        <v>0.20582072307485061</v>
      </c>
      <c r="M359">
        <f t="shared" si="9"/>
        <v>0.65951849211267166</v>
      </c>
      <c r="O359">
        <f t="shared" si="10"/>
        <v>4.8809058403741466E-2</v>
      </c>
      <c r="P359">
        <f t="shared" si="11"/>
        <v>0.99555628652548445</v>
      </c>
      <c r="R359">
        <v>7.8537313080724938E-2</v>
      </c>
      <c r="S359">
        <f t="shared" si="12"/>
        <v>0.10262982907893865</v>
      </c>
      <c r="T359">
        <v>1</v>
      </c>
    </row>
    <row r="360" spans="1:20" x14ac:dyDescent="0.4">
      <c r="A360">
        <v>14</v>
      </c>
      <c r="B360" t="s">
        <v>31</v>
      </c>
      <c r="C360" t="s">
        <v>32</v>
      </c>
      <c r="D360" t="s">
        <v>25</v>
      </c>
      <c r="E360">
        <f t="shared" si="3"/>
        <v>0.60698689956331886</v>
      </c>
      <c r="F360">
        <f t="shared" si="4"/>
        <v>0</v>
      </c>
      <c r="G360">
        <f t="shared" si="5"/>
        <v>0.53325678496868478</v>
      </c>
      <c r="H360">
        <f t="shared" si="6"/>
        <v>0.71777636594663285</v>
      </c>
      <c r="I360">
        <f t="shared" si="7"/>
        <v>0.34693877551020408</v>
      </c>
      <c r="L360">
        <f t="shared" si="8"/>
        <v>0.20582072307485061</v>
      </c>
      <c r="M360">
        <f t="shared" si="9"/>
        <v>0.65951849211267166</v>
      </c>
      <c r="O360">
        <f t="shared" si="10"/>
        <v>4.8809058403741466E-2</v>
      </c>
      <c r="P360">
        <f t="shared" si="11"/>
        <v>0.99555628652548445</v>
      </c>
      <c r="R360">
        <v>7.8537313080724938E-2</v>
      </c>
      <c r="S360">
        <f t="shared" si="12"/>
        <v>0.10817460168768679</v>
      </c>
      <c r="T360">
        <v>0</v>
      </c>
    </row>
    <row r="361" spans="1:20" x14ac:dyDescent="0.4">
      <c r="A361">
        <v>15</v>
      </c>
      <c r="B361" t="s">
        <v>18</v>
      </c>
      <c r="C361" t="s">
        <v>19</v>
      </c>
      <c r="D361" t="s">
        <v>21</v>
      </c>
      <c r="E361">
        <f t="shared" si="3"/>
        <v>0.66375545851528395</v>
      </c>
      <c r="F361">
        <f t="shared" si="4"/>
        <v>0</v>
      </c>
      <c r="G361">
        <f t="shared" si="5"/>
        <v>3.9665970772442591E-2</v>
      </c>
      <c r="H361">
        <f t="shared" si="6"/>
        <v>0.44409148665819564</v>
      </c>
      <c r="I361">
        <f t="shared" si="7"/>
        <v>0.8571428571428571</v>
      </c>
      <c r="L361">
        <f t="shared" si="8"/>
        <v>0.30451370384394172</v>
      </c>
      <c r="M361">
        <f t="shared" si="9"/>
        <v>0.50035004287617846</v>
      </c>
      <c r="O361">
        <f t="shared" si="10"/>
        <v>0.1704465012106838</v>
      </c>
      <c r="P361">
        <f t="shared" si="11"/>
        <v>0.52405279729152809</v>
      </c>
      <c r="R361">
        <v>0.25419362325263056</v>
      </c>
      <c r="S361">
        <f t="shared" si="12"/>
        <v>0.6250862944612906</v>
      </c>
      <c r="T361">
        <v>1</v>
      </c>
    </row>
    <row r="362" spans="1:20" x14ac:dyDescent="0.4">
      <c r="A362">
        <v>16</v>
      </c>
      <c r="B362" t="s">
        <v>18</v>
      </c>
      <c r="C362" t="s">
        <v>19</v>
      </c>
      <c r="D362" t="s">
        <v>24</v>
      </c>
      <c r="E362">
        <f t="shared" si="3"/>
        <v>0.68122270742358082</v>
      </c>
      <c r="F362">
        <f t="shared" si="4"/>
        <v>2.5000000000000001E-3</v>
      </c>
      <c r="G362">
        <f t="shared" si="5"/>
        <v>3.1315240083507306E-2</v>
      </c>
      <c r="H362">
        <f t="shared" si="6"/>
        <v>0.35705209656925024</v>
      </c>
      <c r="I362">
        <f t="shared" si="7"/>
        <v>0.95918367346938771</v>
      </c>
      <c r="L362">
        <f t="shared" si="8"/>
        <v>0.30983176591622635</v>
      </c>
      <c r="M362">
        <f t="shared" si="9"/>
        <v>0.46853241665247874</v>
      </c>
      <c r="O362">
        <f t="shared" si="10"/>
        <v>0.65597001159670598</v>
      </c>
      <c r="P362">
        <f t="shared" si="11"/>
        <v>0.50391296351248327</v>
      </c>
      <c r="R362">
        <v>0.37826871954697855</v>
      </c>
      <c r="S362">
        <f t="shared" si="12"/>
        <v>1.0605538685511957</v>
      </c>
      <c r="T362">
        <v>1</v>
      </c>
    </row>
    <row r="363" spans="1:20" x14ac:dyDescent="0.4">
      <c r="A363">
        <v>17</v>
      </c>
      <c r="B363" t="s">
        <v>31</v>
      </c>
      <c r="C363" t="s">
        <v>32</v>
      </c>
      <c r="D363" t="s">
        <v>24</v>
      </c>
      <c r="E363">
        <f t="shared" si="3"/>
        <v>0.68122270742358082</v>
      </c>
      <c r="F363">
        <f t="shared" si="4"/>
        <v>2.5000000000000001E-3</v>
      </c>
      <c r="G363">
        <f t="shared" si="5"/>
        <v>2.7870563674321502E-2</v>
      </c>
      <c r="H363">
        <f t="shared" si="6"/>
        <v>0.31574968233799233</v>
      </c>
      <c r="I363">
        <f t="shared" si="7"/>
        <v>0.91836734693877553</v>
      </c>
      <c r="L363">
        <f t="shared" si="8"/>
        <v>0.30983176591622635</v>
      </c>
      <c r="M363">
        <f t="shared" si="9"/>
        <v>0.46853241665247874</v>
      </c>
      <c r="O363">
        <f t="shared" si="10"/>
        <v>0.65597001159670598</v>
      </c>
      <c r="P363">
        <f t="shared" si="11"/>
        <v>0.50391296351248327</v>
      </c>
      <c r="R363">
        <v>0.37826871954697855</v>
      </c>
      <c r="S363">
        <f t="shared" si="12"/>
        <v>1.0634839536599725</v>
      </c>
      <c r="T363">
        <v>0</v>
      </c>
    </row>
    <row r="364" spans="1:20" x14ac:dyDescent="0.4">
      <c r="A364">
        <v>18</v>
      </c>
      <c r="B364" t="s">
        <v>33</v>
      </c>
      <c r="C364" t="s">
        <v>19</v>
      </c>
      <c r="D364" t="s">
        <v>23</v>
      </c>
      <c r="E364">
        <f t="shared" si="3"/>
        <v>0.59388646288209612</v>
      </c>
      <c r="F364">
        <f t="shared" si="4"/>
        <v>0.01</v>
      </c>
      <c r="G364">
        <f t="shared" si="5"/>
        <v>0</v>
      </c>
      <c r="H364">
        <f t="shared" si="6"/>
        <v>8.1321473951715378E-2</v>
      </c>
      <c r="I364">
        <f t="shared" si="7"/>
        <v>1</v>
      </c>
      <c r="L364">
        <f t="shared" si="8"/>
        <v>0.23365853717224117</v>
      </c>
      <c r="M364">
        <f t="shared" si="9"/>
        <v>0.2666783154254404</v>
      </c>
      <c r="O364">
        <f t="shared" si="10"/>
        <v>8.0707933717462849E-2</v>
      </c>
      <c r="P364">
        <f t="shared" si="11"/>
        <v>1.1133971009147736E-2</v>
      </c>
      <c r="R364">
        <v>16.604482393767775</v>
      </c>
      <c r="S364">
        <f t="shared" si="12"/>
        <v>61.996264604012374</v>
      </c>
      <c r="T364">
        <v>1</v>
      </c>
    </row>
    <row r="365" spans="1:20" x14ac:dyDescent="0.4">
      <c r="A365">
        <v>19</v>
      </c>
      <c r="B365" t="s">
        <v>31</v>
      </c>
      <c r="C365" t="s">
        <v>32</v>
      </c>
      <c r="D365" t="s">
        <v>23</v>
      </c>
      <c r="E365">
        <f t="shared" si="3"/>
        <v>0.59388646288209612</v>
      </c>
      <c r="F365">
        <f t="shared" si="4"/>
        <v>0.35</v>
      </c>
      <c r="G365">
        <f t="shared" si="5"/>
        <v>0</v>
      </c>
      <c r="H365">
        <f t="shared" si="6"/>
        <v>7.0349428208386272E-2</v>
      </c>
      <c r="I365">
        <f t="shared" si="7"/>
        <v>1</v>
      </c>
      <c r="L365">
        <f t="shared" si="8"/>
        <v>0.23365853717224117</v>
      </c>
      <c r="M365">
        <f t="shared" si="9"/>
        <v>0.2666783154254404</v>
      </c>
      <c r="O365">
        <f t="shared" si="10"/>
        <v>8.0707933717462849E-2</v>
      </c>
      <c r="P365">
        <f t="shared" si="11"/>
        <v>1.1133971009147736E-2</v>
      </c>
      <c r="R365">
        <v>16.604482393767775</v>
      </c>
      <c r="S365">
        <f t="shared" si="12"/>
        <v>92.202377032854926</v>
      </c>
      <c r="T365">
        <v>0</v>
      </c>
    </row>
    <row r="366" spans="1:20" x14ac:dyDescent="0.4">
      <c r="A366">
        <v>20</v>
      </c>
      <c r="B366" t="s">
        <v>18</v>
      </c>
      <c r="C366" t="s">
        <v>19</v>
      </c>
      <c r="D366" t="s">
        <v>20</v>
      </c>
      <c r="E366">
        <f t="shared" si="3"/>
        <v>0.7772925764192139</v>
      </c>
      <c r="F366">
        <f t="shared" si="4"/>
        <v>0</v>
      </c>
      <c r="G366">
        <f t="shared" si="5"/>
        <v>0.55532359081419624</v>
      </c>
      <c r="H366">
        <f t="shared" si="6"/>
        <v>0.76111817026683615</v>
      </c>
      <c r="I366">
        <f t="shared" si="7"/>
        <v>0.61224489795918369</v>
      </c>
      <c r="L366">
        <f t="shared" si="8"/>
        <v>0.25935937285850991</v>
      </c>
      <c r="M366">
        <f t="shared" si="9"/>
        <v>0.73698110284632423</v>
      </c>
      <c r="O366">
        <f t="shared" si="10"/>
        <v>0.14110083158624656</v>
      </c>
      <c r="P366">
        <f t="shared" si="11"/>
        <v>0.66269320406243493</v>
      </c>
      <c r="R366">
        <v>8.0726199198051352E-2</v>
      </c>
      <c r="S366">
        <f t="shared" si="12"/>
        <v>0.11940876095072064</v>
      </c>
      <c r="T366">
        <v>1</v>
      </c>
    </row>
    <row r="367" spans="1:20" x14ac:dyDescent="0.4">
      <c r="A367">
        <v>21</v>
      </c>
      <c r="B367" t="s">
        <v>18</v>
      </c>
      <c r="C367" t="s">
        <v>19</v>
      </c>
      <c r="D367" t="s">
        <v>20</v>
      </c>
      <c r="E367">
        <f t="shared" si="3"/>
        <v>0.82969432314410485</v>
      </c>
      <c r="F367">
        <f t="shared" si="4"/>
        <v>0</v>
      </c>
      <c r="G367">
        <f t="shared" si="5"/>
        <v>0.50835073068893533</v>
      </c>
      <c r="H367">
        <f t="shared" si="6"/>
        <v>0.71791613722998737</v>
      </c>
      <c r="I367">
        <f t="shared" si="7"/>
        <v>0.44897959183673469</v>
      </c>
      <c r="L367">
        <f t="shared" si="8"/>
        <v>0.27129740051873885</v>
      </c>
      <c r="M367">
        <f t="shared" si="9"/>
        <v>0.75257530335370715</v>
      </c>
      <c r="O367">
        <f t="shared" si="10"/>
        <v>8.6955144626673087E-2</v>
      </c>
      <c r="P367">
        <f t="shared" si="11"/>
        <v>0.11125774185410388</v>
      </c>
      <c r="R367">
        <v>8.6337008237100207E-2</v>
      </c>
      <c r="S367">
        <f t="shared" si="12"/>
        <v>0.12434724917458666</v>
      </c>
      <c r="T367">
        <v>1</v>
      </c>
    </row>
    <row r="368" spans="1:20" x14ac:dyDescent="0.4">
      <c r="A368">
        <v>22</v>
      </c>
      <c r="B368" t="s">
        <v>18</v>
      </c>
      <c r="C368" t="s">
        <v>19</v>
      </c>
      <c r="D368" t="s">
        <v>23</v>
      </c>
      <c r="E368">
        <f t="shared" si="3"/>
        <v>0.67248908296943233</v>
      </c>
      <c r="F368">
        <f t="shared" si="4"/>
        <v>0.25</v>
      </c>
      <c r="G368">
        <f t="shared" si="5"/>
        <v>0</v>
      </c>
      <c r="H368">
        <f t="shared" si="6"/>
        <v>6.5438373570520972E-2</v>
      </c>
      <c r="I368">
        <f t="shared" si="7"/>
        <v>1</v>
      </c>
      <c r="L368">
        <f t="shared" si="8"/>
        <v>0.21447335336221468</v>
      </c>
      <c r="M368">
        <f t="shared" si="9"/>
        <v>0.28847941789643478</v>
      </c>
      <c r="O368">
        <f t="shared" si="10"/>
        <v>0.28605551426143738</v>
      </c>
      <c r="P368">
        <f t="shared" si="11"/>
        <v>0.21348984896402654</v>
      </c>
      <c r="R368">
        <v>39.521320903137209</v>
      </c>
      <c r="S368">
        <f t="shared" si="12"/>
        <v>193.86539649875488</v>
      </c>
      <c r="T368">
        <v>1</v>
      </c>
    </row>
    <row r="369" spans="1:20" x14ac:dyDescent="0.4">
      <c r="A369">
        <v>23</v>
      </c>
      <c r="B369" t="s">
        <v>31</v>
      </c>
      <c r="C369" t="s">
        <v>32</v>
      </c>
      <c r="D369" t="s">
        <v>23</v>
      </c>
      <c r="E369">
        <f t="shared" si="3"/>
        <v>0.67248908296943233</v>
      </c>
      <c r="F369">
        <f t="shared" si="4"/>
        <v>0.43</v>
      </c>
      <c r="G369">
        <f t="shared" si="5"/>
        <v>3.1315240083507306E-2</v>
      </c>
      <c r="H369">
        <f t="shared" si="6"/>
        <v>0.10736975857687421</v>
      </c>
      <c r="I369">
        <f t="shared" si="7"/>
        <v>0.97959183673469385</v>
      </c>
      <c r="L369">
        <f t="shared" si="8"/>
        <v>0.21447335336221468</v>
      </c>
      <c r="M369">
        <f t="shared" si="9"/>
        <v>0.28847941789643478</v>
      </c>
      <c r="O369">
        <f t="shared" si="10"/>
        <v>0.28605551426143738</v>
      </c>
      <c r="P369">
        <f t="shared" si="11"/>
        <v>0.21348984896402654</v>
      </c>
      <c r="R369">
        <v>39.521320903137209</v>
      </c>
      <c r="S369">
        <f t="shared" si="12"/>
        <v>216.82453199123756</v>
      </c>
      <c r="T369">
        <v>0</v>
      </c>
    </row>
    <row r="370" spans="1:20" x14ac:dyDescent="0.4">
      <c r="A370">
        <v>24</v>
      </c>
      <c r="B370" t="s">
        <v>18</v>
      </c>
      <c r="C370" t="s">
        <v>19</v>
      </c>
      <c r="D370" t="s">
        <v>22</v>
      </c>
      <c r="E370">
        <f t="shared" si="3"/>
        <v>0.85152838427947608</v>
      </c>
      <c r="F370">
        <f t="shared" si="4"/>
        <v>0.16750000000000001</v>
      </c>
      <c r="G370">
        <f t="shared" si="5"/>
        <v>0.39665970772442588</v>
      </c>
      <c r="H370">
        <f t="shared" si="6"/>
        <v>0.69949174078780174</v>
      </c>
      <c r="I370">
        <f t="shared" si="7"/>
        <v>0.87755102040816324</v>
      </c>
      <c r="L370">
        <f t="shared" si="8"/>
        <v>0.15309410572220236</v>
      </c>
      <c r="M370">
        <f t="shared" si="9"/>
        <v>0.74121481765309583</v>
      </c>
      <c r="O370">
        <f t="shared" si="10"/>
        <v>0.19675307583247581</v>
      </c>
      <c r="P370">
        <f t="shared" si="11"/>
        <v>0.7495857352800307</v>
      </c>
      <c r="R370">
        <v>9.2973569646652363E-2</v>
      </c>
      <c r="S370">
        <f t="shared" si="12"/>
        <v>0.18131451463367401</v>
      </c>
      <c r="T370">
        <v>1</v>
      </c>
    </row>
    <row r="371" spans="1:20" x14ac:dyDescent="0.4">
      <c r="A371">
        <v>25</v>
      </c>
      <c r="B371" t="s">
        <v>18</v>
      </c>
      <c r="C371" t="s">
        <v>19</v>
      </c>
      <c r="D371" t="s">
        <v>23</v>
      </c>
      <c r="E371">
        <f t="shared" si="3"/>
        <v>0.55021834061135377</v>
      </c>
      <c r="F371">
        <f t="shared" si="4"/>
        <v>7.4999999999999997E-2</v>
      </c>
      <c r="G371">
        <f t="shared" si="5"/>
        <v>0</v>
      </c>
      <c r="H371">
        <f t="shared" si="6"/>
        <v>0.12706480304955528</v>
      </c>
      <c r="I371">
        <f t="shared" si="7"/>
        <v>1</v>
      </c>
      <c r="L371">
        <f t="shared" si="8"/>
        <v>0.18562135689601203</v>
      </c>
      <c r="M371">
        <f t="shared" si="9"/>
        <v>0.2726592318387846</v>
      </c>
      <c r="O371">
        <f t="shared" si="10"/>
        <v>4.1725848460646711E-2</v>
      </c>
      <c r="P371">
        <f t="shared" si="11"/>
        <v>0.59231929090616942</v>
      </c>
      <c r="R371">
        <v>4.7032175312282378</v>
      </c>
      <c r="S371">
        <f t="shared" si="12"/>
        <v>17.881854872799892</v>
      </c>
      <c r="T371">
        <v>1</v>
      </c>
    </row>
    <row r="372" spans="1:20" x14ac:dyDescent="0.4">
      <c r="A372">
        <v>26</v>
      </c>
      <c r="B372" t="s">
        <v>18</v>
      </c>
      <c r="C372" t="s">
        <v>19</v>
      </c>
      <c r="D372" t="s">
        <v>23</v>
      </c>
      <c r="E372">
        <f t="shared" si="3"/>
        <v>0.64628820960698685</v>
      </c>
      <c r="F372">
        <f t="shared" si="4"/>
        <v>3.5000000000000003E-2</v>
      </c>
      <c r="G372">
        <f t="shared" si="5"/>
        <v>1.5657620041753653E-2</v>
      </c>
      <c r="H372">
        <f t="shared" si="6"/>
        <v>0.20965692503176617</v>
      </c>
      <c r="I372">
        <f t="shared" si="7"/>
        <v>1</v>
      </c>
      <c r="L372">
        <f t="shared" si="8"/>
        <v>0.14104152282806159</v>
      </c>
      <c r="M372">
        <f t="shared" si="9"/>
        <v>0.3634854183885215</v>
      </c>
      <c r="O372">
        <f t="shared" si="10"/>
        <v>0.37509566601305816</v>
      </c>
      <c r="P372">
        <f t="shared" si="11"/>
        <v>0.82734105789101842</v>
      </c>
      <c r="R372">
        <v>1.2387950673129842</v>
      </c>
      <c r="S372">
        <f t="shared" si="12"/>
        <v>4.1629166758992096</v>
      </c>
      <c r="T372">
        <v>1</v>
      </c>
    </row>
    <row r="373" spans="1:20" x14ac:dyDescent="0.4">
      <c r="A373">
        <v>27</v>
      </c>
      <c r="B373" t="s">
        <v>18</v>
      </c>
      <c r="C373" t="s">
        <v>19</v>
      </c>
      <c r="D373" t="s">
        <v>21</v>
      </c>
      <c r="E373">
        <f t="shared" si="3"/>
        <v>0.83842794759825345</v>
      </c>
      <c r="F373">
        <f t="shared" si="4"/>
        <v>0</v>
      </c>
      <c r="G373">
        <f t="shared" si="5"/>
        <v>0.63465553235908145</v>
      </c>
      <c r="H373">
        <f t="shared" si="6"/>
        <v>0.74396442185514611</v>
      </c>
      <c r="I373">
        <f t="shared" si="7"/>
        <v>0.44897959183673469</v>
      </c>
      <c r="L373">
        <f t="shared" si="8"/>
        <v>0.12883142096337352</v>
      </c>
      <c r="M373">
        <f t="shared" si="9"/>
        <v>0.77352146431078828</v>
      </c>
      <c r="O373">
        <f t="shared" si="10"/>
        <v>0.19825244485186222</v>
      </c>
      <c r="P373">
        <f t="shared" si="11"/>
        <v>0.54798090597500959</v>
      </c>
      <c r="R373">
        <v>7.996729717192011E-2</v>
      </c>
      <c r="S373">
        <f t="shared" si="12"/>
        <v>0.10918377313319673</v>
      </c>
      <c r="T373">
        <v>1</v>
      </c>
    </row>
    <row r="374" spans="1:20" x14ac:dyDescent="0.4">
      <c r="A374">
        <v>28</v>
      </c>
      <c r="B374" t="s">
        <v>18</v>
      </c>
      <c r="C374" t="s">
        <v>19</v>
      </c>
      <c r="D374" t="s">
        <v>25</v>
      </c>
      <c r="E374">
        <f t="shared" si="3"/>
        <v>0.84279475982532748</v>
      </c>
      <c r="F374">
        <f t="shared" si="4"/>
        <v>0</v>
      </c>
      <c r="G374">
        <f t="shared" si="5"/>
        <v>0.98225469728601245</v>
      </c>
      <c r="H374">
        <f t="shared" si="6"/>
        <v>0.98919949174078792</v>
      </c>
      <c r="I374">
        <f t="shared" si="7"/>
        <v>0.20408163265306123</v>
      </c>
      <c r="L374">
        <f t="shared" si="8"/>
        <v>0.19383011523048144</v>
      </c>
      <c r="M374">
        <f t="shared" si="9"/>
        <v>0.89430977710855764</v>
      </c>
      <c r="O374">
        <f t="shared" si="10"/>
        <v>3.6922782316298502E-2</v>
      </c>
      <c r="P374">
        <f t="shared" si="11"/>
        <v>0.62973077895637997</v>
      </c>
      <c r="R374">
        <v>4.7383075745819112E-2</v>
      </c>
      <c r="S374">
        <f t="shared" si="12"/>
        <v>5.0308882423274214E-2</v>
      </c>
      <c r="T374">
        <v>1</v>
      </c>
    </row>
    <row r="375" spans="1:20" x14ac:dyDescent="0.4">
      <c r="A375">
        <v>29</v>
      </c>
      <c r="B375" t="s">
        <v>31</v>
      </c>
      <c r="C375" t="s">
        <v>32</v>
      </c>
      <c r="D375" t="s">
        <v>25</v>
      </c>
      <c r="E375">
        <f t="shared" si="3"/>
        <v>0.7121397379912664</v>
      </c>
      <c r="F375">
        <f t="shared" si="4"/>
        <v>0</v>
      </c>
      <c r="G375">
        <f t="shared" si="5"/>
        <v>0.87420668058455109</v>
      </c>
      <c r="H375">
        <f t="shared" si="6"/>
        <v>0.87836086404066072</v>
      </c>
      <c r="I375">
        <f t="shared" si="7"/>
        <v>0.33673469387755101</v>
      </c>
      <c r="L375">
        <f t="shared" si="8"/>
        <v>0.19383011523048144</v>
      </c>
      <c r="M375">
        <f t="shared" si="9"/>
        <v>0.89430977710855764</v>
      </c>
      <c r="O375">
        <f t="shared" si="10"/>
        <v>3.6922782316298502E-2</v>
      </c>
      <c r="P375">
        <f t="shared" si="11"/>
        <v>0.62973077895637997</v>
      </c>
      <c r="R375">
        <v>4.7383075745819112E-2</v>
      </c>
      <c r="S375">
        <f t="shared" si="12"/>
        <v>5.5486410273790601E-2</v>
      </c>
      <c r="T375">
        <v>0</v>
      </c>
    </row>
    <row r="376" spans="1:20" x14ac:dyDescent="0.4">
      <c r="A376">
        <v>30</v>
      </c>
      <c r="B376" t="s">
        <v>18</v>
      </c>
      <c r="C376" t="s">
        <v>19</v>
      </c>
      <c r="D376" t="s">
        <v>25</v>
      </c>
      <c r="E376">
        <f t="shared" si="3"/>
        <v>0.87772925764192156</v>
      </c>
      <c r="F376">
        <f t="shared" si="4"/>
        <v>0</v>
      </c>
      <c r="G376">
        <f t="shared" si="5"/>
        <v>0.98121085594989566</v>
      </c>
      <c r="H376">
        <f t="shared" si="6"/>
        <v>1</v>
      </c>
      <c r="I376">
        <f t="shared" si="7"/>
        <v>0.10204081632653061</v>
      </c>
      <c r="L376">
        <f t="shared" si="8"/>
        <v>0.19536825603301097</v>
      </c>
      <c r="M376">
        <f t="shared" si="9"/>
        <v>0.91615114274692522</v>
      </c>
      <c r="O376">
        <f t="shared" si="10"/>
        <v>1.809216366828207E-2</v>
      </c>
      <c r="P376">
        <f t="shared" si="11"/>
        <v>0.21377954245729705</v>
      </c>
      <c r="R376">
        <v>4.6155413842303469E-2</v>
      </c>
      <c r="S376">
        <f t="shared" si="12"/>
        <v>4.7593081376535659E-2</v>
      </c>
      <c r="T376">
        <v>1</v>
      </c>
    </row>
    <row r="377" spans="1:20" x14ac:dyDescent="0.4">
      <c r="A377">
        <v>31</v>
      </c>
      <c r="B377" t="s">
        <v>18</v>
      </c>
      <c r="C377" t="s">
        <v>19</v>
      </c>
      <c r="D377" t="s">
        <v>20</v>
      </c>
      <c r="E377">
        <f t="shared" si="3"/>
        <v>0.92576419213973815</v>
      </c>
      <c r="F377">
        <f t="shared" si="4"/>
        <v>0</v>
      </c>
      <c r="G377">
        <f t="shared" si="5"/>
        <v>0.83507306889352817</v>
      </c>
      <c r="H377">
        <f t="shared" si="6"/>
        <v>0.92312579415501905</v>
      </c>
      <c r="I377">
        <f t="shared" si="7"/>
        <v>0.40816326530612246</v>
      </c>
      <c r="L377">
        <f t="shared" si="8"/>
        <v>8.1854952961750813E-2</v>
      </c>
      <c r="M377">
        <f t="shared" si="9"/>
        <v>0.89110127718703158</v>
      </c>
      <c r="O377">
        <f t="shared" si="10"/>
        <v>0.15372472232017839</v>
      </c>
      <c r="P377">
        <f t="shared" si="11"/>
        <v>0.21626664867209389</v>
      </c>
      <c r="R377">
        <v>5.4114973160571005E-2</v>
      </c>
      <c r="S377">
        <f t="shared" si="12"/>
        <v>6.4614206723103307E-2</v>
      </c>
      <c r="T377">
        <v>1</v>
      </c>
    </row>
    <row r="378" spans="1:20" x14ac:dyDescent="0.4">
      <c r="A378">
        <v>32</v>
      </c>
      <c r="B378" t="s">
        <v>18</v>
      </c>
      <c r="C378" t="s">
        <v>19</v>
      </c>
      <c r="D378" t="s">
        <v>22</v>
      </c>
      <c r="E378">
        <f t="shared" si="3"/>
        <v>0.85589519650655033</v>
      </c>
      <c r="F378">
        <f t="shared" si="4"/>
        <v>0.01</v>
      </c>
      <c r="G378">
        <f t="shared" si="5"/>
        <v>0.25469728601252611</v>
      </c>
      <c r="H378">
        <f t="shared" si="6"/>
        <v>0.53176620076238879</v>
      </c>
      <c r="I378">
        <f t="shared" si="7"/>
        <v>0.8571428571428571</v>
      </c>
      <c r="L378">
        <f t="shared" si="8"/>
        <v>8.7823177680345185E-2</v>
      </c>
      <c r="M378">
        <f t="shared" si="9"/>
        <v>0.64044058890022837</v>
      </c>
      <c r="O378">
        <f t="shared" si="10"/>
        <v>0.26535276610841424</v>
      </c>
      <c r="P378">
        <f t="shared" si="11"/>
        <v>0.22848277170036885</v>
      </c>
      <c r="R378">
        <v>0.164087923789242</v>
      </c>
      <c r="S378">
        <f t="shared" si="12"/>
        <v>0.34197084375776943</v>
      </c>
      <c r="T378">
        <v>1</v>
      </c>
    </row>
    <row r="379" spans="1:20" x14ac:dyDescent="0.4">
      <c r="A379">
        <v>33</v>
      </c>
      <c r="B379" t="s">
        <v>18</v>
      </c>
      <c r="C379" t="s">
        <v>19</v>
      </c>
      <c r="D379" t="s">
        <v>23</v>
      </c>
      <c r="E379">
        <f t="shared" si="3"/>
        <v>0.76419213973799127</v>
      </c>
      <c r="F379">
        <f t="shared" si="4"/>
        <v>0.61499999999999999</v>
      </c>
      <c r="G379">
        <f t="shared" si="5"/>
        <v>0</v>
      </c>
      <c r="H379">
        <f t="shared" si="6"/>
        <v>0.12642947903430748</v>
      </c>
      <c r="I379">
        <f t="shared" si="7"/>
        <v>1</v>
      </c>
      <c r="L379">
        <f t="shared" si="8"/>
        <v>0.19409874640675262</v>
      </c>
      <c r="M379">
        <f t="shared" si="9"/>
        <v>0.36136795064638588</v>
      </c>
      <c r="O379">
        <f t="shared" si="10"/>
        <v>4.370563450418077E-3</v>
      </c>
      <c r="P379">
        <f t="shared" si="11"/>
        <v>6.3972867244039125E-2</v>
      </c>
      <c r="R379">
        <v>3.9255855978878249</v>
      </c>
      <c r="S379">
        <f t="shared" si="12"/>
        <v>30.702849630805037</v>
      </c>
      <c r="T379">
        <v>1</v>
      </c>
    </row>
    <row r="380" spans="1:20" x14ac:dyDescent="0.4">
      <c r="A380">
        <v>34</v>
      </c>
      <c r="B380" t="s">
        <v>31</v>
      </c>
      <c r="C380" t="s">
        <v>32</v>
      </c>
      <c r="D380" t="s">
        <v>23</v>
      </c>
      <c r="E380">
        <f t="shared" si="3"/>
        <v>0.76419213973799127</v>
      </c>
      <c r="F380">
        <f t="shared" si="4"/>
        <v>0.93500000000000005</v>
      </c>
      <c r="G380">
        <f t="shared" si="5"/>
        <v>0.10438413361169102</v>
      </c>
      <c r="H380">
        <f t="shared" si="6"/>
        <v>0.14236340533672173</v>
      </c>
      <c r="I380">
        <f t="shared" si="7"/>
        <v>1</v>
      </c>
      <c r="L380">
        <f t="shared" si="8"/>
        <v>0.19409874640675262</v>
      </c>
      <c r="M380">
        <f t="shared" si="9"/>
        <v>0.36136795064638588</v>
      </c>
      <c r="O380">
        <f t="shared" si="10"/>
        <v>4.370563450418077E-3</v>
      </c>
      <c r="P380">
        <f t="shared" si="11"/>
        <v>6.3972867244039125E-2</v>
      </c>
      <c r="R380">
        <v>3.9255855978878249</v>
      </c>
      <c r="S380">
        <f t="shared" si="12"/>
        <v>50.368777391213634</v>
      </c>
      <c r="T380">
        <v>0</v>
      </c>
    </row>
    <row r="381" spans="1:20" x14ac:dyDescent="0.4">
      <c r="A381">
        <v>35</v>
      </c>
      <c r="B381" t="s">
        <v>18</v>
      </c>
      <c r="C381" t="s">
        <v>19</v>
      </c>
      <c r="D381" t="s">
        <v>23</v>
      </c>
      <c r="E381">
        <f t="shared" si="3"/>
        <v>0.79039301310043675</v>
      </c>
      <c r="F381">
        <f t="shared" si="4"/>
        <v>0.05</v>
      </c>
      <c r="G381">
        <f t="shared" si="5"/>
        <v>5.4279749478079335E-2</v>
      </c>
      <c r="H381">
        <f t="shared" si="6"/>
        <v>0.32020330368487926</v>
      </c>
      <c r="I381">
        <f t="shared" si="7"/>
        <v>0.93877551020408168</v>
      </c>
      <c r="L381">
        <f t="shared" si="8"/>
        <v>0.13158530090586232</v>
      </c>
      <c r="M381">
        <f t="shared" si="9"/>
        <v>0.48111543570179782</v>
      </c>
      <c r="O381">
        <f t="shared" si="10"/>
        <v>0.22944432400732429</v>
      </c>
      <c r="P381">
        <f t="shared" si="11"/>
        <v>0.87754062909549402</v>
      </c>
      <c r="R381">
        <v>0.49661312218356901</v>
      </c>
      <c r="S381">
        <f t="shared" si="12"/>
        <v>1.4335293899697181</v>
      </c>
      <c r="T381">
        <v>1</v>
      </c>
    </row>
    <row r="382" spans="1:20" x14ac:dyDescent="0.4">
      <c r="A382">
        <v>36</v>
      </c>
      <c r="B382" t="s">
        <v>18</v>
      </c>
      <c r="C382" t="s">
        <v>19</v>
      </c>
      <c r="D382" t="s">
        <v>21</v>
      </c>
      <c r="E382">
        <f t="shared" si="3"/>
        <v>0.88646288209606983</v>
      </c>
      <c r="F382">
        <f t="shared" si="4"/>
        <v>2.5000000000000001E-3</v>
      </c>
      <c r="G382">
        <f t="shared" si="5"/>
        <v>0.63883089770354906</v>
      </c>
      <c r="H382">
        <f t="shared" si="6"/>
        <v>0.77318932655654382</v>
      </c>
      <c r="I382">
        <f t="shared" si="7"/>
        <v>0.53061224489795922</v>
      </c>
      <c r="L382">
        <f t="shared" si="8"/>
        <v>0.13271405066199518</v>
      </c>
      <c r="M382">
        <f t="shared" si="9"/>
        <v>0.82777230717761008</v>
      </c>
      <c r="O382">
        <f t="shared" si="10"/>
        <v>5.6674170203579073E-2</v>
      </c>
      <c r="P382">
        <f t="shared" si="11"/>
        <v>0.20587619351787376</v>
      </c>
      <c r="R382">
        <v>7.1054849026738448E-2</v>
      </c>
      <c r="S382">
        <f t="shared" si="12"/>
        <v>9.8724724146940945E-2</v>
      </c>
      <c r="T382">
        <v>1</v>
      </c>
    </row>
    <row r="383" spans="1:20" x14ac:dyDescent="0.4">
      <c r="A383">
        <v>37</v>
      </c>
      <c r="B383" t="s">
        <v>18</v>
      </c>
      <c r="C383" t="s">
        <v>19</v>
      </c>
      <c r="D383" t="s">
        <v>23</v>
      </c>
      <c r="E383">
        <f t="shared" si="3"/>
        <v>0.82096069868995625</v>
      </c>
      <c r="F383">
        <f t="shared" si="4"/>
        <v>0.51500000000000001</v>
      </c>
      <c r="G383">
        <f t="shared" si="5"/>
        <v>7.7244258872651364E-2</v>
      </c>
      <c r="H383">
        <f t="shared" si="6"/>
        <v>0.3672172808132147</v>
      </c>
      <c r="I383">
        <f t="shared" si="7"/>
        <v>0.91836734693877553</v>
      </c>
      <c r="L383">
        <f t="shared" si="8"/>
        <v>0.17466128286980409</v>
      </c>
      <c r="M383">
        <f t="shared" si="9"/>
        <v>0.53550067122348188</v>
      </c>
      <c r="O383">
        <f t="shared" si="10"/>
        <v>0.12158341663720157</v>
      </c>
      <c r="P383">
        <f t="shared" si="11"/>
        <v>4.0653407193298484E-2</v>
      </c>
      <c r="R383">
        <v>0.34212627958857389</v>
      </c>
      <c r="S383">
        <f t="shared" si="12"/>
        <v>1.3534892477585474</v>
      </c>
      <c r="T383">
        <v>1</v>
      </c>
    </row>
    <row r="384" spans="1:20" x14ac:dyDescent="0.4">
      <c r="A384">
        <v>38</v>
      </c>
      <c r="B384" t="s">
        <v>18</v>
      </c>
      <c r="C384" t="s">
        <v>19</v>
      </c>
      <c r="D384" t="s">
        <v>22</v>
      </c>
      <c r="E384">
        <f t="shared" si="3"/>
        <v>0.86899563318777295</v>
      </c>
      <c r="F384">
        <f t="shared" si="4"/>
        <v>1.4999999999999999E-2</v>
      </c>
      <c r="G384">
        <f t="shared" si="5"/>
        <v>0.27661795407098122</v>
      </c>
      <c r="H384">
        <f t="shared" si="6"/>
        <v>0.54891994917407871</v>
      </c>
      <c r="I384">
        <f t="shared" si="7"/>
        <v>0.77551020408163263</v>
      </c>
      <c r="L384">
        <f t="shared" si="8"/>
        <v>0.10755575861752559</v>
      </c>
      <c r="M384">
        <f t="shared" si="9"/>
        <v>0.67018718651685671</v>
      </c>
      <c r="O384">
        <f t="shared" si="10"/>
        <v>0.19904645012324396</v>
      </c>
      <c r="P384">
        <f t="shared" si="11"/>
        <v>0.95831615000005854</v>
      </c>
      <c r="R384">
        <v>0.14661473382467988</v>
      </c>
      <c r="S384">
        <f t="shared" si="12"/>
        <v>0.2881822864326638</v>
      </c>
      <c r="T384">
        <v>1</v>
      </c>
    </row>
    <row r="385" spans="1:20" x14ac:dyDescent="0.4">
      <c r="A385">
        <v>39</v>
      </c>
      <c r="B385" t="s">
        <v>18</v>
      </c>
      <c r="C385" t="s">
        <v>19</v>
      </c>
      <c r="D385" t="s">
        <v>20</v>
      </c>
      <c r="E385">
        <f t="shared" si="3"/>
        <v>0.89519650655021843</v>
      </c>
      <c r="F385">
        <f t="shared" si="4"/>
        <v>0</v>
      </c>
      <c r="G385">
        <f t="shared" si="5"/>
        <v>0.59916492693110646</v>
      </c>
      <c r="H385">
        <f t="shared" si="6"/>
        <v>0.73062261753494284</v>
      </c>
      <c r="I385">
        <f t="shared" si="7"/>
        <v>0.44897959183673469</v>
      </c>
      <c r="L385">
        <f t="shared" si="8"/>
        <v>2.4478802228881855E-2</v>
      </c>
      <c r="M385">
        <f t="shared" si="9"/>
        <v>0.77990776325956046</v>
      </c>
      <c r="O385">
        <f t="shared" si="10"/>
        <v>0.22285189604538919</v>
      </c>
      <c r="P385">
        <f t="shared" si="11"/>
        <v>0.41404506358687543</v>
      </c>
      <c r="R385">
        <v>8.4348472524889556E-2</v>
      </c>
      <c r="S385">
        <f t="shared" si="12"/>
        <v>0.11711780016145076</v>
      </c>
      <c r="T385">
        <v>1</v>
      </c>
    </row>
    <row r="386" spans="1:20" x14ac:dyDescent="0.4">
      <c r="A386">
        <v>40</v>
      </c>
      <c r="B386" t="s">
        <v>31</v>
      </c>
      <c r="C386" t="s">
        <v>32</v>
      </c>
      <c r="D386" t="s">
        <v>20</v>
      </c>
      <c r="E386">
        <f t="shared" si="3"/>
        <v>0.89519650655021843</v>
      </c>
      <c r="F386">
        <f t="shared" si="4"/>
        <v>0</v>
      </c>
      <c r="G386">
        <f t="shared" si="5"/>
        <v>0.50929018789144054</v>
      </c>
      <c r="H386">
        <f t="shared" si="6"/>
        <v>0.61826556543837363</v>
      </c>
      <c r="I386">
        <f t="shared" si="7"/>
        <v>0.45918367346938777</v>
      </c>
      <c r="L386">
        <f t="shared" si="8"/>
        <v>2.4478802228881855E-2</v>
      </c>
      <c r="M386">
        <f t="shared" si="9"/>
        <v>0.77990776325956046</v>
      </c>
      <c r="O386">
        <f t="shared" si="10"/>
        <v>0.22285189604538919</v>
      </c>
      <c r="P386">
        <f t="shared" si="11"/>
        <v>0.41404506358687543</v>
      </c>
      <c r="R386">
        <v>8.4348472524889556E-2</v>
      </c>
      <c r="S386">
        <f t="shared" si="12"/>
        <v>0.12644184544053771</v>
      </c>
      <c r="T386">
        <v>0</v>
      </c>
    </row>
    <row r="387" spans="1:20" x14ac:dyDescent="0.4">
      <c r="A387">
        <v>41</v>
      </c>
      <c r="B387" t="s">
        <v>18</v>
      </c>
      <c r="C387" t="s">
        <v>19</v>
      </c>
      <c r="D387" t="s">
        <v>21</v>
      </c>
      <c r="E387">
        <f t="shared" si="3"/>
        <v>0.91703056768558955</v>
      </c>
      <c r="F387">
        <f t="shared" si="4"/>
        <v>0</v>
      </c>
      <c r="G387">
        <f t="shared" si="5"/>
        <v>0.39144050104384137</v>
      </c>
      <c r="H387">
        <f t="shared" si="6"/>
        <v>0.63977128335451083</v>
      </c>
      <c r="I387">
        <f t="shared" si="7"/>
        <v>0.79591836734693877</v>
      </c>
      <c r="L387">
        <f t="shared" si="8"/>
        <v>1.2066213033055434E-2</v>
      </c>
      <c r="M387">
        <f t="shared" si="9"/>
        <v>0.75115198196406963</v>
      </c>
      <c r="O387">
        <f t="shared" si="10"/>
        <v>0.24747762698868797</v>
      </c>
      <c r="P387">
        <f t="shared" si="11"/>
        <v>0.38782362884958832</v>
      </c>
      <c r="R387">
        <v>0.10538747025547142</v>
      </c>
      <c r="S387">
        <f t="shared" si="12"/>
        <v>0.1885881637758117</v>
      </c>
      <c r="T387">
        <v>1</v>
      </c>
    </row>
    <row r="388" spans="1:20" x14ac:dyDescent="0.4">
      <c r="A388">
        <v>42</v>
      </c>
      <c r="B388" t="s">
        <v>18</v>
      </c>
      <c r="C388" t="s">
        <v>19</v>
      </c>
      <c r="D388" t="s">
        <v>22</v>
      </c>
      <c r="E388">
        <f t="shared" si="3"/>
        <v>0.81659388646288222</v>
      </c>
      <c r="F388">
        <f t="shared" si="4"/>
        <v>0.1575</v>
      </c>
      <c r="G388">
        <f t="shared" si="5"/>
        <v>0.1534446764091858</v>
      </c>
      <c r="H388">
        <f t="shared" si="6"/>
        <v>0.41804320203303685</v>
      </c>
      <c r="I388">
        <f t="shared" si="7"/>
        <v>0.8571428571428571</v>
      </c>
      <c r="L388">
        <f t="shared" si="8"/>
        <v>7.9551127512666991E-2</v>
      </c>
      <c r="M388">
        <f t="shared" si="9"/>
        <v>0.56502907163984617</v>
      </c>
      <c r="O388">
        <f t="shared" si="10"/>
        <v>0.38865947549572399</v>
      </c>
      <c r="P388">
        <f t="shared" si="11"/>
        <v>0.50111879270999182</v>
      </c>
      <c r="R388">
        <v>0.26130172493153947</v>
      </c>
      <c r="S388">
        <f t="shared" si="12"/>
        <v>0.67136220074995845</v>
      </c>
      <c r="T388">
        <v>1</v>
      </c>
    </row>
    <row r="389" spans="1:20" x14ac:dyDescent="0.4">
      <c r="A389">
        <v>43</v>
      </c>
      <c r="B389" t="s">
        <v>18</v>
      </c>
      <c r="C389" t="s">
        <v>19</v>
      </c>
      <c r="D389" t="s">
        <v>23</v>
      </c>
      <c r="E389">
        <f t="shared" si="3"/>
        <v>0.76419213973799127</v>
      </c>
      <c r="F389">
        <f t="shared" si="4"/>
        <v>0.255</v>
      </c>
      <c r="G389">
        <f t="shared" si="5"/>
        <v>9.916492693110647E-2</v>
      </c>
      <c r="H389">
        <f t="shared" si="6"/>
        <v>0.37738246505717915</v>
      </c>
      <c r="I389">
        <f t="shared" si="7"/>
        <v>0.93877551020408168</v>
      </c>
      <c r="L389">
        <f t="shared" si="8"/>
        <v>2.549979606625578E-2</v>
      </c>
      <c r="M389">
        <f t="shared" si="9"/>
        <v>0.51492866903715007</v>
      </c>
      <c r="O389">
        <f t="shared" si="10"/>
        <v>1.8481081743140313E-4</v>
      </c>
      <c r="P389">
        <f t="shared" si="11"/>
        <v>0.67813229142180675</v>
      </c>
      <c r="R389">
        <v>0.33184554980853281</v>
      </c>
      <c r="S389">
        <f t="shared" si="12"/>
        <v>1.0347765008599028</v>
      </c>
      <c r="T389">
        <v>1</v>
      </c>
    </row>
    <row r="390" spans="1:20" x14ac:dyDescent="0.4">
      <c r="A390">
        <v>44</v>
      </c>
      <c r="B390" t="s">
        <v>18</v>
      </c>
      <c r="C390" t="s">
        <v>19</v>
      </c>
      <c r="D390" t="s">
        <v>23</v>
      </c>
      <c r="E390">
        <f t="shared" si="3"/>
        <v>0.77292576419213987</v>
      </c>
      <c r="F390">
        <f t="shared" si="4"/>
        <v>1.4999999999999999E-2</v>
      </c>
      <c r="G390">
        <f t="shared" si="5"/>
        <v>0</v>
      </c>
      <c r="H390">
        <f t="shared" si="6"/>
        <v>0.28589580686149935</v>
      </c>
      <c r="I390">
        <f t="shared" si="7"/>
        <v>0.97959183673469385</v>
      </c>
      <c r="L390">
        <f t="shared" si="8"/>
        <v>0.10518369384831032</v>
      </c>
      <c r="M390">
        <f t="shared" si="9"/>
        <v>0.46811038159122187</v>
      </c>
      <c r="O390">
        <f t="shared" si="10"/>
        <v>0.59089111211451129</v>
      </c>
      <c r="P390">
        <f t="shared" si="11"/>
        <v>0.12994423337491476</v>
      </c>
      <c r="R390">
        <v>0.57624424184891709</v>
      </c>
      <c r="S390">
        <f t="shared" si="12"/>
        <v>1.7849995204222293</v>
      </c>
      <c r="T390">
        <v>1</v>
      </c>
    </row>
    <row r="391" spans="1:20" x14ac:dyDescent="0.4">
      <c r="A391">
        <v>45</v>
      </c>
      <c r="B391" t="s">
        <v>18</v>
      </c>
      <c r="C391" t="s">
        <v>19</v>
      </c>
      <c r="D391" t="s">
        <v>24</v>
      </c>
      <c r="E391">
        <f t="shared" si="3"/>
        <v>0.76419213973799127</v>
      </c>
      <c r="F391">
        <f t="shared" si="4"/>
        <v>2.5000000000000001E-3</v>
      </c>
      <c r="G391">
        <f t="shared" si="5"/>
        <v>0</v>
      </c>
      <c r="H391">
        <f t="shared" si="6"/>
        <v>0.26175349428208383</v>
      </c>
      <c r="I391">
        <f t="shared" si="7"/>
        <v>0.97959183673469385</v>
      </c>
      <c r="L391">
        <f t="shared" si="8"/>
        <v>2.6974156392762898E-2</v>
      </c>
      <c r="M391">
        <f t="shared" si="9"/>
        <v>0.44227025700344247</v>
      </c>
      <c r="O391">
        <f t="shared" si="10"/>
        <v>0.36868696137397922</v>
      </c>
      <c r="P391">
        <f t="shared" si="11"/>
        <v>0.80614552444990084</v>
      </c>
      <c r="R391">
        <v>0.73694684934898236</v>
      </c>
      <c r="S391">
        <f t="shared" si="12"/>
        <v>2.3035678063885126</v>
      </c>
      <c r="T391">
        <v>1</v>
      </c>
    </row>
    <row r="392" spans="1:20" x14ac:dyDescent="0.4">
      <c r="A392">
        <v>46</v>
      </c>
      <c r="B392" t="s">
        <v>18</v>
      </c>
      <c r="C392" t="s">
        <v>19</v>
      </c>
      <c r="D392" t="s">
        <v>21</v>
      </c>
      <c r="E392">
        <f t="shared" si="3"/>
        <v>0.82096069868995625</v>
      </c>
      <c r="F392">
        <f t="shared" si="4"/>
        <v>0</v>
      </c>
      <c r="G392">
        <f t="shared" si="5"/>
        <v>0.4979123173277662</v>
      </c>
      <c r="H392">
        <f t="shared" si="6"/>
        <v>0.76747141041931388</v>
      </c>
      <c r="I392">
        <f t="shared" si="7"/>
        <v>0.8571428571428571</v>
      </c>
      <c r="L392">
        <f t="shared" si="8"/>
        <v>0.14367391747578187</v>
      </c>
      <c r="M392">
        <f t="shared" si="9"/>
        <v>0.78467018485224083</v>
      </c>
      <c r="O392">
        <f t="shared" si="10"/>
        <v>0.20291593741781022</v>
      </c>
      <c r="P392">
        <f t="shared" si="11"/>
        <v>4.1355811515061007E-2</v>
      </c>
      <c r="R392">
        <v>7.4500844456060145E-2</v>
      </c>
      <c r="S392">
        <f t="shared" si="12"/>
        <v>0.12374317762885242</v>
      </c>
      <c r="T392">
        <v>1</v>
      </c>
    </row>
    <row r="393" spans="1:20" x14ac:dyDescent="0.4">
      <c r="A393">
        <v>47</v>
      </c>
      <c r="B393" t="s">
        <v>18</v>
      </c>
      <c r="C393" t="s">
        <v>19</v>
      </c>
      <c r="D393" t="s">
        <v>23</v>
      </c>
      <c r="E393">
        <f t="shared" si="3"/>
        <v>0.80349344978165937</v>
      </c>
      <c r="F393">
        <f t="shared" si="4"/>
        <v>7.4999999999999997E-3</v>
      </c>
      <c r="G393">
        <f t="shared" si="5"/>
        <v>0.10751565762004177</v>
      </c>
      <c r="H393">
        <f t="shared" si="6"/>
        <v>0.4282083862770012</v>
      </c>
      <c r="I393">
        <f t="shared" si="7"/>
        <v>0.93877551020408168</v>
      </c>
      <c r="L393">
        <f t="shared" si="8"/>
        <v>0.10773687262317441</v>
      </c>
      <c r="M393">
        <f t="shared" si="9"/>
        <v>0.56619914586819009</v>
      </c>
      <c r="O393">
        <f t="shared" si="10"/>
        <v>4.1700672401408734E-2</v>
      </c>
      <c r="P393">
        <f t="shared" si="11"/>
        <v>0.77074462571632196</v>
      </c>
      <c r="R393">
        <v>0.24873097948073578</v>
      </c>
      <c r="S393">
        <f t="shared" si="12"/>
        <v>0.62595541587704884</v>
      </c>
      <c r="T393">
        <v>1</v>
      </c>
    </row>
    <row r="394" spans="1:20" x14ac:dyDescent="0.4">
      <c r="A394">
        <v>48</v>
      </c>
      <c r="B394" t="s">
        <v>18</v>
      </c>
      <c r="C394" t="s">
        <v>19</v>
      </c>
      <c r="D394" t="s">
        <v>23</v>
      </c>
      <c r="E394">
        <f t="shared" si="3"/>
        <v>0.75109170305676876</v>
      </c>
      <c r="F394">
        <f t="shared" si="4"/>
        <v>7.7499999999999999E-2</v>
      </c>
      <c r="G394">
        <f t="shared" si="5"/>
        <v>3.0271398747390398E-2</v>
      </c>
      <c r="H394">
        <f t="shared" si="6"/>
        <v>0.31575603557814486</v>
      </c>
      <c r="I394">
        <f t="shared" si="7"/>
        <v>0.97959183673469385</v>
      </c>
      <c r="L394">
        <f t="shared" si="8"/>
        <v>5.763045992502587E-2</v>
      </c>
      <c r="M394">
        <f t="shared" si="9"/>
        <v>0.47050272123657522</v>
      </c>
      <c r="O394">
        <f t="shared" si="10"/>
        <v>0.16061129006532174</v>
      </c>
      <c r="P394">
        <f t="shared" si="11"/>
        <v>0.93827659653196172</v>
      </c>
      <c r="R394">
        <v>0.48987577554273604</v>
      </c>
      <c r="S394">
        <f t="shared" si="12"/>
        <v>1.5202490379142799</v>
      </c>
      <c r="T394">
        <v>1</v>
      </c>
    </row>
    <row r="395" spans="1:20" x14ac:dyDescent="0.4">
      <c r="A395">
        <v>49</v>
      </c>
      <c r="B395" t="s">
        <v>18</v>
      </c>
      <c r="C395" t="s">
        <v>19</v>
      </c>
      <c r="D395" t="s">
        <v>23</v>
      </c>
      <c r="E395">
        <f t="shared" si="3"/>
        <v>0.7772925764192139</v>
      </c>
      <c r="F395">
        <f t="shared" si="4"/>
        <v>0.21249999999999999</v>
      </c>
      <c r="G395">
        <f t="shared" si="5"/>
        <v>0.13048016701461379</v>
      </c>
      <c r="H395">
        <f t="shared" si="6"/>
        <v>0.41867852604828454</v>
      </c>
      <c r="I395">
        <f t="shared" si="7"/>
        <v>0.93877551020408168</v>
      </c>
      <c r="L395">
        <f t="shared" si="8"/>
        <v>0.11919292967259723</v>
      </c>
      <c r="M395">
        <f t="shared" si="9"/>
        <v>0.55114072215202836</v>
      </c>
      <c r="O395">
        <f t="shared" si="10"/>
        <v>0.37342653110251223</v>
      </c>
      <c r="P395">
        <f t="shared" si="11"/>
        <v>0.47200482513734437</v>
      </c>
      <c r="R395">
        <v>0.25982208288183717</v>
      </c>
      <c r="S395">
        <f t="shared" si="12"/>
        <v>0.74347294843471523</v>
      </c>
      <c r="T395">
        <v>1</v>
      </c>
    </row>
    <row r="396" spans="1:20" x14ac:dyDescent="0.4">
      <c r="A396">
        <v>50</v>
      </c>
      <c r="B396" t="s">
        <v>18</v>
      </c>
      <c r="C396" t="s">
        <v>19</v>
      </c>
      <c r="D396" t="s">
        <v>23</v>
      </c>
      <c r="E396">
        <f t="shared" si="3"/>
        <v>0.79912663755458513</v>
      </c>
      <c r="F396">
        <f t="shared" si="4"/>
        <v>5.0000000000000001E-3</v>
      </c>
      <c r="G396">
        <f t="shared" si="5"/>
        <v>1.5657620041753653E-2</v>
      </c>
      <c r="H396">
        <f t="shared" si="6"/>
        <v>0.23761118170266834</v>
      </c>
      <c r="I396">
        <f t="shared" si="7"/>
        <v>1</v>
      </c>
      <c r="L396">
        <f t="shared" si="8"/>
        <v>3.8359383899382211E-2</v>
      </c>
      <c r="M396">
        <f t="shared" si="9"/>
        <v>0.44940284459268792</v>
      </c>
      <c r="O396">
        <f t="shared" si="10"/>
        <v>0.69315730164932554</v>
      </c>
      <c r="P396">
        <f t="shared" si="11"/>
        <v>0.79120333127573461</v>
      </c>
      <c r="R396">
        <v>0.84696068966901883</v>
      </c>
      <c r="S396">
        <f t="shared" si="12"/>
        <v>2.7140330303390239</v>
      </c>
      <c r="T396">
        <v>1</v>
      </c>
    </row>
    <row r="397" spans="1:20" x14ac:dyDescent="0.4">
      <c r="A397">
        <v>51</v>
      </c>
      <c r="B397" t="s">
        <v>18</v>
      </c>
      <c r="C397" t="s">
        <v>19</v>
      </c>
      <c r="D397" t="s">
        <v>21</v>
      </c>
      <c r="E397">
        <f t="shared" si="3"/>
        <v>0.89519650655021843</v>
      </c>
      <c r="F397">
        <f t="shared" si="4"/>
        <v>0</v>
      </c>
      <c r="G397">
        <f t="shared" si="5"/>
        <v>0.14509394572025053</v>
      </c>
      <c r="H397">
        <f t="shared" si="6"/>
        <v>0.59021601016518421</v>
      </c>
      <c r="I397">
        <f t="shared" si="7"/>
        <v>0.87755102040816324</v>
      </c>
      <c r="L397">
        <f t="shared" si="8"/>
        <v>0.13265667903218023</v>
      </c>
      <c r="M397">
        <f t="shared" si="9"/>
        <v>0.71504527183600974</v>
      </c>
      <c r="O397">
        <f t="shared" si="10"/>
        <v>0.35007360612707233</v>
      </c>
      <c r="P397">
        <f t="shared" si="11"/>
        <v>0.29566633836699885</v>
      </c>
      <c r="R397">
        <v>0.12302993673329157</v>
      </c>
      <c r="S397">
        <f t="shared" si="12"/>
        <v>0.26489967968138833</v>
      </c>
      <c r="T397">
        <v>1</v>
      </c>
    </row>
    <row r="398" spans="1:20" x14ac:dyDescent="0.4">
      <c r="A398">
        <v>52</v>
      </c>
      <c r="B398" t="s">
        <v>18</v>
      </c>
      <c r="C398" t="s">
        <v>19</v>
      </c>
      <c r="D398" t="s">
        <v>21</v>
      </c>
      <c r="E398">
        <f t="shared" si="3"/>
        <v>0.94759825327510938</v>
      </c>
      <c r="F398">
        <f t="shared" si="4"/>
        <v>0</v>
      </c>
      <c r="G398">
        <f t="shared" si="5"/>
        <v>0.84968684759916502</v>
      </c>
      <c r="H398">
        <f t="shared" si="6"/>
        <v>0.93392630241423136</v>
      </c>
      <c r="I398">
        <f t="shared" si="7"/>
        <v>0.65306122448979587</v>
      </c>
      <c r="L398">
        <f t="shared" si="8"/>
        <v>0.14685807515140401</v>
      </c>
      <c r="M398">
        <f t="shared" si="9"/>
        <v>0.95158686955774874</v>
      </c>
      <c r="O398">
        <f t="shared" si="10"/>
        <v>3.8801219388637294E-2</v>
      </c>
      <c r="P398">
        <f t="shared" si="11"/>
        <v>0.64222836611592427</v>
      </c>
      <c r="R398">
        <v>4.8572906055115522E-2</v>
      </c>
      <c r="S398">
        <f t="shared" si="12"/>
        <v>6.2063057519151622E-2</v>
      </c>
      <c r="T398">
        <v>1</v>
      </c>
    </row>
    <row r="399" spans="1:20" x14ac:dyDescent="0.4">
      <c r="A399">
        <v>53</v>
      </c>
      <c r="B399" t="s">
        <v>18</v>
      </c>
      <c r="C399" t="s">
        <v>19</v>
      </c>
      <c r="D399" t="s">
        <v>21</v>
      </c>
      <c r="E399">
        <f t="shared" si="3"/>
        <v>0.95633187772925765</v>
      </c>
      <c r="F399">
        <f t="shared" si="4"/>
        <v>0</v>
      </c>
      <c r="G399">
        <f t="shared" si="5"/>
        <v>0.86430062630480164</v>
      </c>
      <c r="H399">
        <f t="shared" si="6"/>
        <v>0.90216010165184246</v>
      </c>
      <c r="I399">
        <f t="shared" si="7"/>
        <v>0.5714285714285714</v>
      </c>
      <c r="L399">
        <f t="shared" si="8"/>
        <v>5.5949901625202123E-2</v>
      </c>
      <c r="M399">
        <f t="shared" si="9"/>
        <v>0.93916934365447757</v>
      </c>
      <c r="O399">
        <f t="shared" si="10"/>
        <v>1.7309807258710896E-2</v>
      </c>
      <c r="P399">
        <f t="shared" si="11"/>
        <v>0.98480344837171641</v>
      </c>
      <c r="R399">
        <v>5.16819079408413E-2</v>
      </c>
      <c r="S399">
        <f t="shared" si="12"/>
        <v>6.4702832909202618E-2</v>
      </c>
      <c r="T399">
        <v>1</v>
      </c>
    </row>
    <row r="400" spans="1:20" x14ac:dyDescent="0.4">
      <c r="A400">
        <v>54</v>
      </c>
      <c r="B400" t="s">
        <v>18</v>
      </c>
      <c r="C400" t="s">
        <v>19</v>
      </c>
      <c r="D400" t="s">
        <v>21</v>
      </c>
      <c r="E400">
        <f t="shared" si="3"/>
        <v>0.92576419213973815</v>
      </c>
      <c r="F400">
        <f t="shared" si="4"/>
        <v>0</v>
      </c>
      <c r="G400">
        <f t="shared" si="5"/>
        <v>0.36743215031315246</v>
      </c>
      <c r="H400">
        <f t="shared" si="6"/>
        <v>0.54002541296060991</v>
      </c>
      <c r="I400">
        <f t="shared" si="7"/>
        <v>0.77551020408163263</v>
      </c>
      <c r="L400">
        <f t="shared" si="8"/>
        <v>7.8214460892909246E-2</v>
      </c>
      <c r="M400">
        <f t="shared" si="9"/>
        <v>0.6968619409001573</v>
      </c>
      <c r="O400">
        <f t="shared" si="10"/>
        <v>1.7059089782421048E-2</v>
      </c>
      <c r="P400">
        <f t="shared" si="11"/>
        <v>0.17988185057018058</v>
      </c>
      <c r="R400">
        <v>0.14652981784788124</v>
      </c>
      <c r="S400">
        <f t="shared" si="12"/>
        <v>0.27492201853127662</v>
      </c>
      <c r="T400">
        <v>1</v>
      </c>
    </row>
    <row r="401" spans="1:20" x14ac:dyDescent="0.4">
      <c r="A401">
        <v>55</v>
      </c>
      <c r="B401" t="s">
        <v>18</v>
      </c>
      <c r="C401" t="s">
        <v>19</v>
      </c>
      <c r="D401" t="s">
        <v>22</v>
      </c>
      <c r="E401">
        <f t="shared" si="3"/>
        <v>0.82096069868995625</v>
      </c>
      <c r="F401">
        <f t="shared" si="4"/>
        <v>0.28249999999999997</v>
      </c>
      <c r="G401">
        <f t="shared" si="5"/>
        <v>0.35908141962421714</v>
      </c>
      <c r="H401">
        <f t="shared" si="6"/>
        <v>0.49428208386277001</v>
      </c>
      <c r="I401">
        <f t="shared" si="7"/>
        <v>0.81632653061224492</v>
      </c>
      <c r="L401">
        <f t="shared" si="8"/>
        <v>2.3903575077848963E-2</v>
      </c>
      <c r="M401">
        <f t="shared" si="9"/>
        <v>0.61319042343139663</v>
      </c>
      <c r="O401">
        <f t="shared" si="10"/>
        <v>0.27772753177085718</v>
      </c>
      <c r="P401">
        <f t="shared" si="11"/>
        <v>0.95305954781290558</v>
      </c>
      <c r="R401">
        <v>0.18502601411378383</v>
      </c>
      <c r="S401">
        <f t="shared" si="12"/>
        <v>0.4218230039589892</v>
      </c>
      <c r="T401">
        <v>1</v>
      </c>
    </row>
    <row r="402" spans="1:20" x14ac:dyDescent="0.4">
      <c r="A402">
        <v>56</v>
      </c>
      <c r="B402" t="s">
        <v>18</v>
      </c>
      <c r="C402" t="s">
        <v>19</v>
      </c>
      <c r="D402" t="s">
        <v>22</v>
      </c>
      <c r="E402">
        <f t="shared" si="3"/>
        <v>0.83406113537117921</v>
      </c>
      <c r="F402">
        <f t="shared" si="4"/>
        <v>0.185</v>
      </c>
      <c r="G402">
        <f t="shared" si="5"/>
        <v>0.55845511482254695</v>
      </c>
      <c r="H402">
        <f t="shared" si="6"/>
        <v>0.66899618805590855</v>
      </c>
      <c r="I402">
        <f t="shared" si="7"/>
        <v>0.55102040816326525</v>
      </c>
      <c r="L402">
        <f t="shared" si="8"/>
        <v>0.13441617136708323</v>
      </c>
      <c r="M402">
        <f t="shared" si="9"/>
        <v>0.73240039130090739</v>
      </c>
      <c r="O402">
        <f t="shared" si="10"/>
        <v>1.1739993816216319E-2</v>
      </c>
      <c r="P402">
        <f t="shared" si="11"/>
        <v>0.35257487753770167</v>
      </c>
      <c r="R402">
        <v>9.7647070584711948E-2</v>
      </c>
      <c r="S402">
        <f t="shared" si="12"/>
        <v>0.15677267355372432</v>
      </c>
      <c r="T402">
        <v>1</v>
      </c>
    </row>
    <row r="403" spans="1:20" x14ac:dyDescent="0.4">
      <c r="A403">
        <v>57</v>
      </c>
      <c r="B403" t="s">
        <v>18</v>
      </c>
      <c r="C403" t="s">
        <v>19</v>
      </c>
      <c r="D403" t="s">
        <v>21</v>
      </c>
      <c r="E403">
        <f t="shared" si="3"/>
        <v>0.90393013100436703</v>
      </c>
      <c r="F403">
        <f t="shared" si="4"/>
        <v>0</v>
      </c>
      <c r="G403">
        <f t="shared" si="5"/>
        <v>0.63465553235908145</v>
      </c>
      <c r="H403">
        <f t="shared" si="6"/>
        <v>0.8055908513341804</v>
      </c>
      <c r="I403">
        <f t="shared" si="7"/>
        <v>0.75510204081632648</v>
      </c>
      <c r="L403">
        <f t="shared" si="8"/>
        <v>9.6180463794580257E-2</v>
      </c>
      <c r="M403">
        <f t="shared" si="9"/>
        <v>0.85396484139901696</v>
      </c>
      <c r="O403">
        <f t="shared" si="10"/>
        <v>0.38912674642777595</v>
      </c>
      <c r="P403">
        <f t="shared" si="11"/>
        <v>0.25974268669400263</v>
      </c>
      <c r="R403">
        <v>6.5509060519769513E-2</v>
      </c>
      <c r="S403">
        <f t="shared" si="12"/>
        <v>9.7587395170840405E-2</v>
      </c>
      <c r="T403">
        <v>1</v>
      </c>
    </row>
    <row r="404" spans="1:20" x14ac:dyDescent="0.4">
      <c r="A404">
        <v>58</v>
      </c>
      <c r="B404" t="s">
        <v>18</v>
      </c>
      <c r="C404" t="s">
        <v>19</v>
      </c>
      <c r="D404" t="s">
        <v>20</v>
      </c>
      <c r="E404">
        <f t="shared" si="3"/>
        <v>0.90829694323144095</v>
      </c>
      <c r="F404">
        <f t="shared" si="4"/>
        <v>0</v>
      </c>
      <c r="G404">
        <f t="shared" si="5"/>
        <v>0.22964509394572025</v>
      </c>
      <c r="H404">
        <f t="shared" si="6"/>
        <v>0.59529860228716636</v>
      </c>
      <c r="I404">
        <f t="shared" si="7"/>
        <v>0.87755102040816324</v>
      </c>
      <c r="L404">
        <f t="shared" si="8"/>
        <v>0.10096195696308058</v>
      </c>
      <c r="M404">
        <f t="shared" si="9"/>
        <v>0.71124442925022047</v>
      </c>
      <c r="O404">
        <f t="shared" si="10"/>
        <v>1.7085863688492942E-3</v>
      </c>
      <c r="P404">
        <f t="shared" si="11"/>
        <v>2.7324958797062673E-2</v>
      </c>
      <c r="R404">
        <v>0.12513889449732518</v>
      </c>
      <c r="S404">
        <f t="shared" si="12"/>
        <v>0.25703885210378269</v>
      </c>
      <c r="T404">
        <v>1</v>
      </c>
    </row>
    <row r="405" spans="1:20" x14ac:dyDescent="0.4">
      <c r="A405">
        <v>59</v>
      </c>
      <c r="B405" t="s">
        <v>18</v>
      </c>
      <c r="C405" t="s">
        <v>19</v>
      </c>
      <c r="D405" t="s">
        <v>22</v>
      </c>
      <c r="E405">
        <f t="shared" si="3"/>
        <v>0.89956331877729268</v>
      </c>
      <c r="F405">
        <f t="shared" si="4"/>
        <v>7.4999999999999997E-3</v>
      </c>
      <c r="G405">
        <f t="shared" si="5"/>
        <v>0.58246346555323592</v>
      </c>
      <c r="H405">
        <f t="shared" si="6"/>
        <v>0.69250317662007621</v>
      </c>
      <c r="I405">
        <f t="shared" si="7"/>
        <v>0.77551020408163263</v>
      </c>
      <c r="L405">
        <f t="shared" si="8"/>
        <v>0.12051066898889094</v>
      </c>
      <c r="M405">
        <f t="shared" si="9"/>
        <v>0.77720136240992366</v>
      </c>
      <c r="O405">
        <f t="shared" si="10"/>
        <v>3.8575942865918554E-2</v>
      </c>
      <c r="P405">
        <f t="shared" si="11"/>
        <v>0.12469059008228636</v>
      </c>
      <c r="R405">
        <v>8.9813988774414072E-2</v>
      </c>
      <c r="S405">
        <f t="shared" si="12"/>
        <v>0.14416622602470999</v>
      </c>
      <c r="T405">
        <v>1</v>
      </c>
    </row>
    <row r="406" spans="1:20" x14ac:dyDescent="0.4">
      <c r="A406">
        <v>60</v>
      </c>
      <c r="B406" t="s">
        <v>18</v>
      </c>
      <c r="C406" t="s">
        <v>19</v>
      </c>
      <c r="D406" t="s">
        <v>22</v>
      </c>
      <c r="E406">
        <f t="shared" si="3"/>
        <v>0.85589519650655033</v>
      </c>
      <c r="F406">
        <f t="shared" si="4"/>
        <v>1.7500000000000002E-2</v>
      </c>
      <c r="G406">
        <f t="shared" si="5"/>
        <v>0.54384133611691021</v>
      </c>
      <c r="H406">
        <f t="shared" si="6"/>
        <v>0.6315120711562896</v>
      </c>
      <c r="I406">
        <f t="shared" si="7"/>
        <v>0.63265306122448983</v>
      </c>
      <c r="L406">
        <f t="shared" si="8"/>
        <v>5.3507736918988857E-2</v>
      </c>
      <c r="M406">
        <f t="shared" si="9"/>
        <v>0.71873221907326745</v>
      </c>
      <c r="O406">
        <f t="shared" si="10"/>
        <v>0.37972463579393595</v>
      </c>
      <c r="P406">
        <f t="shared" si="11"/>
        <v>0.96871960267594448</v>
      </c>
      <c r="R406">
        <v>0.10941833892681103</v>
      </c>
      <c r="S406">
        <f t="shared" si="12"/>
        <v>0.17332223021119514</v>
      </c>
      <c r="T406">
        <v>1</v>
      </c>
    </row>
    <row r="407" spans="1:20" x14ac:dyDescent="0.4">
      <c r="A407">
        <v>61</v>
      </c>
      <c r="B407" t="s">
        <v>18</v>
      </c>
      <c r="C407" t="s">
        <v>19</v>
      </c>
      <c r="D407" t="s">
        <v>22</v>
      </c>
      <c r="E407">
        <f t="shared" si="3"/>
        <v>0.85589519650655033</v>
      </c>
      <c r="F407">
        <f t="shared" si="4"/>
        <v>5.0000000000000001E-3</v>
      </c>
      <c r="G407">
        <f t="shared" si="5"/>
        <v>0.39144050104384137</v>
      </c>
      <c r="H407">
        <f t="shared" si="6"/>
        <v>0.48919949174078781</v>
      </c>
      <c r="I407">
        <f t="shared" si="7"/>
        <v>0.81632653061224492</v>
      </c>
      <c r="L407">
        <f t="shared" si="8"/>
        <v>0.15391327692853188</v>
      </c>
      <c r="M407">
        <f t="shared" si="9"/>
        <v>0.63318644505313182</v>
      </c>
      <c r="O407">
        <f t="shared" si="10"/>
        <v>7.9487713258202794E-2</v>
      </c>
      <c r="P407">
        <f t="shared" si="11"/>
        <v>0.53412432687072364</v>
      </c>
      <c r="R407">
        <v>0.18240198550440145</v>
      </c>
      <c r="S407">
        <f t="shared" si="12"/>
        <v>0.35429668936750275</v>
      </c>
      <c r="T407">
        <v>1</v>
      </c>
    </row>
    <row r="408" spans="1:20" x14ac:dyDescent="0.4">
      <c r="A408">
        <v>62</v>
      </c>
      <c r="B408" t="s">
        <v>18</v>
      </c>
      <c r="C408" t="s">
        <v>19</v>
      </c>
      <c r="D408" t="s">
        <v>21</v>
      </c>
      <c r="E408">
        <f t="shared" si="3"/>
        <v>0.90829694323144095</v>
      </c>
      <c r="F408">
        <f t="shared" si="4"/>
        <v>0</v>
      </c>
      <c r="G408">
        <f t="shared" si="5"/>
        <v>0.42171189979123175</v>
      </c>
      <c r="H408">
        <f t="shared" si="6"/>
        <v>0.65628970775095308</v>
      </c>
      <c r="I408">
        <f t="shared" si="7"/>
        <v>0.67346938775510201</v>
      </c>
      <c r="L408">
        <f t="shared" si="8"/>
        <v>0.15938507320145562</v>
      </c>
      <c r="M408">
        <f t="shared" si="9"/>
        <v>0.75504801463851801</v>
      </c>
      <c r="O408">
        <f t="shared" si="10"/>
        <v>0.49589106295616531</v>
      </c>
      <c r="P408">
        <f t="shared" si="11"/>
        <v>0.35689496227735396</v>
      </c>
      <c r="R408">
        <v>0.10088664103129572</v>
      </c>
      <c r="S408">
        <f t="shared" si="12"/>
        <v>0.16782747213963978</v>
      </c>
      <c r="T408">
        <v>1</v>
      </c>
    </row>
    <row r="409" spans="1:20" x14ac:dyDescent="0.4">
      <c r="A409">
        <v>63</v>
      </c>
      <c r="B409" t="s">
        <v>18</v>
      </c>
      <c r="C409" t="s">
        <v>19</v>
      </c>
      <c r="D409" t="s">
        <v>20</v>
      </c>
      <c r="E409">
        <f t="shared" si="3"/>
        <v>0.95196506550218329</v>
      </c>
      <c r="F409">
        <f t="shared" si="4"/>
        <v>0</v>
      </c>
      <c r="G409">
        <f t="shared" si="5"/>
        <v>0.91336116910229648</v>
      </c>
      <c r="H409">
        <f t="shared" si="6"/>
        <v>0.93265565438373577</v>
      </c>
      <c r="I409">
        <f t="shared" si="7"/>
        <v>0.5714285714285714</v>
      </c>
      <c r="L409">
        <f t="shared" si="8"/>
        <v>0.14515715228306517</v>
      </c>
      <c r="M409">
        <f t="shared" si="9"/>
        <v>0.94790475073547686</v>
      </c>
      <c r="O409">
        <f t="shared" si="10"/>
        <v>5.3447384497051227E-2</v>
      </c>
      <c r="P409">
        <f t="shared" si="11"/>
        <v>6.1200638072426525E-2</v>
      </c>
      <c r="R409">
        <v>4.9099660809498895E-2</v>
      </c>
      <c r="S409">
        <f t="shared" si="12"/>
        <v>5.9976591901163785E-2</v>
      </c>
      <c r="T409">
        <v>1</v>
      </c>
    </row>
    <row r="410" spans="1:20" x14ac:dyDescent="0.4">
      <c r="A410">
        <v>64</v>
      </c>
      <c r="B410" t="s">
        <v>18</v>
      </c>
      <c r="C410" t="s">
        <v>19</v>
      </c>
      <c r="D410" t="s">
        <v>20</v>
      </c>
      <c r="E410">
        <f t="shared" si="3"/>
        <v>0.98253275109170313</v>
      </c>
      <c r="F410">
        <f t="shared" si="4"/>
        <v>0</v>
      </c>
      <c r="G410">
        <f t="shared" si="5"/>
        <v>0.93736951983298533</v>
      </c>
      <c r="H410">
        <f t="shared" si="6"/>
        <v>0.93900889453621339</v>
      </c>
      <c r="I410">
        <f t="shared" si="7"/>
        <v>0.63265306122448983</v>
      </c>
      <c r="L410">
        <f t="shared" si="8"/>
        <v>8.6282419955378706E-2</v>
      </c>
      <c r="M410">
        <f t="shared" si="9"/>
        <v>0.96474580836493296</v>
      </c>
      <c r="O410">
        <f t="shared" si="10"/>
        <v>1.3556627180340791E-2</v>
      </c>
      <c r="P410">
        <f t="shared" si="11"/>
        <v>0.20492050752134736</v>
      </c>
      <c r="R410">
        <v>4.8319448968377914E-2</v>
      </c>
      <c r="S410">
        <f t="shared" si="12"/>
        <v>5.9585129698522026E-2</v>
      </c>
      <c r="T410">
        <v>1</v>
      </c>
    </row>
    <row r="411" spans="1:20" x14ac:dyDescent="0.4">
      <c r="A411">
        <v>65</v>
      </c>
      <c r="B411" t="s">
        <v>18</v>
      </c>
      <c r="C411" t="s">
        <v>19</v>
      </c>
      <c r="D411" t="s">
        <v>20</v>
      </c>
      <c r="E411">
        <f t="shared" si="3"/>
        <v>0.98253275109170313</v>
      </c>
      <c r="F411">
        <f t="shared" si="4"/>
        <v>0</v>
      </c>
      <c r="G411">
        <f t="shared" si="5"/>
        <v>0.93006263048016702</v>
      </c>
      <c r="H411">
        <f t="shared" si="6"/>
        <v>0.9491740787801779</v>
      </c>
      <c r="I411">
        <f t="shared" si="7"/>
        <v>0.5714285714285714</v>
      </c>
      <c r="L411">
        <f t="shared" si="8"/>
        <v>5.0107481802812527E-2</v>
      </c>
      <c r="M411">
        <f t="shared" si="9"/>
        <v>0.98536019562311972</v>
      </c>
      <c r="O411">
        <f t="shared" si="10"/>
        <v>6.6750569308396568E-2</v>
      </c>
      <c r="P411">
        <f t="shared" si="11"/>
        <v>0.11560239602369272</v>
      </c>
      <c r="R411">
        <v>4.613433387931927E-2</v>
      </c>
      <c r="S411">
        <f t="shared" si="12"/>
        <v>5.5788403627980356E-2</v>
      </c>
      <c r="T411">
        <v>1</v>
      </c>
    </row>
    <row r="412" spans="1:20" x14ac:dyDescent="0.4">
      <c r="A412">
        <v>66</v>
      </c>
      <c r="B412" t="s">
        <v>18</v>
      </c>
      <c r="C412" t="s">
        <v>19</v>
      </c>
      <c r="D412" t="s">
        <v>25</v>
      </c>
      <c r="E412">
        <f t="shared" ref="E412:E475" si="13">($E67-$E$343)/($E$344-$E$343)</f>
        <v>0.98689956331877737</v>
      </c>
      <c r="F412">
        <f t="shared" ref="F412:F475" si="14">($F67-$F$343)/($F$344-$F$343)</f>
        <v>0</v>
      </c>
      <c r="G412">
        <f t="shared" ref="G412:G475" si="15">($G67-$G$343)/($G$344-$G$343)</f>
        <v>0.97599164926931115</v>
      </c>
      <c r="H412">
        <f t="shared" ref="H412:H475" si="16">($H67-$H$343)/($H$344-$H$343)</f>
        <v>0.97204574332909777</v>
      </c>
      <c r="I412">
        <f t="shared" ref="I412:I475" si="17">($I67-$I$343)/($I$344-$I$343)</f>
        <v>0.12244897959183673</v>
      </c>
      <c r="L412">
        <f t="shared" ref="L412:L475" si="18">($L67-$L$343)/($L$344-$L$343)</f>
        <v>6.2672058177422413E-2</v>
      </c>
      <c r="M412">
        <f t="shared" ref="M412:M475" si="19">($M67-$M$343)/($M$344-$M$343)</f>
        <v>1</v>
      </c>
      <c r="O412">
        <f t="shared" ref="O412:O475" si="20">($O67-$O$343)/($O$344-$O$343)</f>
        <v>6.9322605842684029E-2</v>
      </c>
      <c r="P412">
        <f t="shared" ref="P412:P475" si="21">($P67-$P$343)/($P$344-$P$343)</f>
        <v>0.38585800829768369</v>
      </c>
      <c r="R412">
        <v>4.4094258079831861E-2</v>
      </c>
      <c r="S412">
        <f t="shared" ref="S412:S475" si="22">R412/(((1-F412)+G412+H412+(1-I412))/4)</f>
        <v>4.6104550013709077E-2</v>
      </c>
      <c r="T412">
        <v>1</v>
      </c>
    </row>
    <row r="413" spans="1:20" x14ac:dyDescent="0.4">
      <c r="A413">
        <v>67</v>
      </c>
      <c r="B413" t="s">
        <v>31</v>
      </c>
      <c r="C413" t="s">
        <v>32</v>
      </c>
      <c r="D413" t="s">
        <v>25</v>
      </c>
      <c r="E413">
        <f t="shared" si="13"/>
        <v>0.84039301310043657</v>
      </c>
      <c r="F413">
        <f t="shared" si="14"/>
        <v>0</v>
      </c>
      <c r="G413">
        <f t="shared" si="15"/>
        <v>0.8686325678496869</v>
      </c>
      <c r="H413">
        <f t="shared" si="16"/>
        <v>0.86309402795425672</v>
      </c>
      <c r="I413">
        <f t="shared" si="17"/>
        <v>0.13816326530612247</v>
      </c>
      <c r="L413">
        <f t="shared" si="18"/>
        <v>6.2672058177422413E-2</v>
      </c>
      <c r="M413">
        <f t="shared" si="19"/>
        <v>1</v>
      </c>
      <c r="O413">
        <f t="shared" si="20"/>
        <v>6.9322605842684029E-2</v>
      </c>
      <c r="P413">
        <f t="shared" si="21"/>
        <v>0.38585800829768369</v>
      </c>
      <c r="R413">
        <v>4.4094258079831861E-2</v>
      </c>
      <c r="S413">
        <f t="shared" si="22"/>
        <v>4.9081375809479251E-2</v>
      </c>
      <c r="T413">
        <v>0</v>
      </c>
    </row>
    <row r="414" spans="1:20" x14ac:dyDescent="0.4">
      <c r="A414">
        <v>68</v>
      </c>
      <c r="B414" t="s">
        <v>18</v>
      </c>
      <c r="C414" t="s">
        <v>19</v>
      </c>
      <c r="D414" t="s">
        <v>25</v>
      </c>
      <c r="E414">
        <f t="shared" si="13"/>
        <v>0.99126637554585173</v>
      </c>
      <c r="F414">
        <f t="shared" si="14"/>
        <v>0</v>
      </c>
      <c r="G414">
        <f t="shared" si="15"/>
        <v>0.87682672233820458</v>
      </c>
      <c r="H414">
        <f t="shared" si="16"/>
        <v>0.95806861499364671</v>
      </c>
      <c r="I414">
        <f t="shared" si="17"/>
        <v>0.30612244897959184</v>
      </c>
      <c r="L414">
        <f t="shared" si="18"/>
        <v>0.12152158627937361</v>
      </c>
      <c r="M414">
        <f t="shared" si="19"/>
        <v>0.98500287730869218</v>
      </c>
      <c r="O414">
        <f t="shared" si="20"/>
        <v>6.8324900151269158E-2</v>
      </c>
      <c r="P414">
        <f t="shared" si="21"/>
        <v>0.13298747855877391</v>
      </c>
      <c r="R414">
        <v>4.6000657498837347E-2</v>
      </c>
      <c r="S414">
        <f t="shared" si="22"/>
        <v>5.2143517255730326E-2</v>
      </c>
      <c r="T414">
        <v>1</v>
      </c>
    </row>
    <row r="415" spans="1:20" x14ac:dyDescent="0.4">
      <c r="A415">
        <v>69</v>
      </c>
      <c r="B415" t="s">
        <v>33</v>
      </c>
      <c r="C415" t="s">
        <v>19</v>
      </c>
      <c r="D415" t="s">
        <v>25</v>
      </c>
      <c r="E415">
        <f t="shared" si="13"/>
        <v>0.97816593886462877</v>
      </c>
      <c r="F415">
        <f t="shared" si="14"/>
        <v>0</v>
      </c>
      <c r="G415">
        <f t="shared" si="15"/>
        <v>0.90918580375782876</v>
      </c>
      <c r="H415">
        <f t="shared" si="16"/>
        <v>0.92757306226175362</v>
      </c>
      <c r="I415">
        <f t="shared" si="17"/>
        <v>0.10204081632653061</v>
      </c>
      <c r="L415">
        <f t="shared" si="18"/>
        <v>7.6382586263679636E-2</v>
      </c>
      <c r="M415">
        <f t="shared" si="19"/>
        <v>0.97145312279321216</v>
      </c>
      <c r="O415">
        <f t="shared" si="20"/>
        <v>0.19940076150728114</v>
      </c>
      <c r="P415">
        <f t="shared" si="21"/>
        <v>0.30555429495292574</v>
      </c>
      <c r="R415">
        <v>4.8193031931798552E-2</v>
      </c>
      <c r="S415">
        <f t="shared" si="22"/>
        <v>5.1616246571287418E-2</v>
      </c>
      <c r="T415">
        <v>1</v>
      </c>
    </row>
    <row r="416" spans="1:20" x14ac:dyDescent="0.4">
      <c r="A416">
        <v>70</v>
      </c>
      <c r="B416" t="s">
        <v>31</v>
      </c>
      <c r="C416" t="s">
        <v>32</v>
      </c>
      <c r="D416" t="s">
        <v>34</v>
      </c>
      <c r="E416">
        <f t="shared" si="13"/>
        <v>0.58122270742358084</v>
      </c>
      <c r="F416">
        <f t="shared" si="14"/>
        <v>0</v>
      </c>
      <c r="G416">
        <f t="shared" si="15"/>
        <v>0.63643006263048008</v>
      </c>
      <c r="H416">
        <f t="shared" si="16"/>
        <v>0.64377382465057187</v>
      </c>
      <c r="I416">
        <f t="shared" si="17"/>
        <v>0.13877551020408166</v>
      </c>
      <c r="L416">
        <f t="shared" si="18"/>
        <v>7.6382586263679636E-2</v>
      </c>
      <c r="M416">
        <f t="shared" si="19"/>
        <v>0.97145312279321216</v>
      </c>
      <c r="O416">
        <f t="shared" si="20"/>
        <v>0.19940076150728114</v>
      </c>
      <c r="P416">
        <f t="shared" si="21"/>
        <v>0.30555429495292574</v>
      </c>
      <c r="R416">
        <v>4.8193031931798552E-2</v>
      </c>
      <c r="S416">
        <f t="shared" si="22"/>
        <v>6.1364482836487398E-2</v>
      </c>
      <c r="T416">
        <v>0</v>
      </c>
    </row>
    <row r="417" spans="1:20" x14ac:dyDescent="0.4">
      <c r="A417">
        <v>71</v>
      </c>
      <c r="B417" t="s">
        <v>18</v>
      </c>
      <c r="C417" t="s">
        <v>19</v>
      </c>
      <c r="D417" t="s">
        <v>21</v>
      </c>
      <c r="E417">
        <f t="shared" si="13"/>
        <v>0.96506550218340625</v>
      </c>
      <c r="F417">
        <f t="shared" si="14"/>
        <v>0</v>
      </c>
      <c r="G417">
        <f t="shared" si="15"/>
        <v>0.5010438413361169</v>
      </c>
      <c r="H417">
        <f t="shared" si="16"/>
        <v>0.71664548919949178</v>
      </c>
      <c r="I417">
        <f t="shared" si="17"/>
        <v>0.53061224489795922</v>
      </c>
      <c r="L417">
        <f t="shared" si="18"/>
        <v>5.5798923637348452E-2</v>
      </c>
      <c r="M417">
        <f t="shared" si="19"/>
        <v>0.83527307079220703</v>
      </c>
      <c r="O417">
        <f t="shared" si="20"/>
        <v>0.22092304609064875</v>
      </c>
      <c r="P417">
        <f t="shared" si="21"/>
        <v>9.6897822571067826E-2</v>
      </c>
      <c r="R417">
        <v>8.034998605988361E-2</v>
      </c>
      <c r="S417">
        <f t="shared" si="22"/>
        <v>0.11960949909379527</v>
      </c>
      <c r="T417">
        <v>1</v>
      </c>
    </row>
    <row r="418" spans="1:20" x14ac:dyDescent="0.4">
      <c r="A418">
        <v>72</v>
      </c>
      <c r="B418" t="s">
        <v>18</v>
      </c>
      <c r="C418" t="s">
        <v>19</v>
      </c>
      <c r="D418" t="s">
        <v>22</v>
      </c>
      <c r="E418">
        <f t="shared" si="13"/>
        <v>0.8646288209606986</v>
      </c>
      <c r="F418">
        <f t="shared" si="14"/>
        <v>0.27250000000000002</v>
      </c>
      <c r="G418">
        <f t="shared" si="15"/>
        <v>0.41649269311064718</v>
      </c>
      <c r="H418">
        <f t="shared" si="16"/>
        <v>0.53621346886912324</v>
      </c>
      <c r="I418">
        <f t="shared" si="17"/>
        <v>0.59183673469387754</v>
      </c>
      <c r="L418">
        <f t="shared" si="18"/>
        <v>0.15148287211127803</v>
      </c>
      <c r="M418">
        <f t="shared" si="19"/>
        <v>0.65996897202003202</v>
      </c>
      <c r="O418">
        <f t="shared" si="20"/>
        <v>9.1315752861590771E-2</v>
      </c>
      <c r="P418">
        <f t="shared" si="21"/>
        <v>6.1104184430586662E-2</v>
      </c>
      <c r="R418">
        <v>0.15416212749718797</v>
      </c>
      <c r="S418">
        <f t="shared" si="22"/>
        <v>0.29527750307576883</v>
      </c>
      <c r="T418">
        <v>1</v>
      </c>
    </row>
    <row r="419" spans="1:20" x14ac:dyDescent="0.4">
      <c r="A419">
        <v>73</v>
      </c>
      <c r="B419" t="s">
        <v>18</v>
      </c>
      <c r="C419" t="s">
        <v>19</v>
      </c>
      <c r="D419" t="s">
        <v>26</v>
      </c>
      <c r="E419">
        <f t="shared" si="13"/>
        <v>0.89956331877729268</v>
      </c>
      <c r="F419">
        <f t="shared" si="14"/>
        <v>0</v>
      </c>
      <c r="G419">
        <f t="shared" si="15"/>
        <v>0.73277661795407101</v>
      </c>
      <c r="H419">
        <f t="shared" si="16"/>
        <v>0.75222363405336734</v>
      </c>
      <c r="I419">
        <f t="shared" si="17"/>
        <v>0.30612244897959184</v>
      </c>
      <c r="L419">
        <f t="shared" si="18"/>
        <v>0.18564502067922944</v>
      </c>
      <c r="M419">
        <f t="shared" si="19"/>
        <v>0.82173519720254529</v>
      </c>
      <c r="O419">
        <f t="shared" si="20"/>
        <v>0.32341530268870133</v>
      </c>
      <c r="P419">
        <f t="shared" si="21"/>
        <v>0.96596326222838169</v>
      </c>
      <c r="R419">
        <v>7.4749858328299973E-2</v>
      </c>
      <c r="S419">
        <f t="shared" si="22"/>
        <v>9.405817141772678E-2</v>
      </c>
      <c r="T419">
        <v>1</v>
      </c>
    </row>
    <row r="420" spans="1:20" x14ac:dyDescent="0.4">
      <c r="A420">
        <v>74</v>
      </c>
      <c r="B420" t="s">
        <v>18</v>
      </c>
      <c r="C420" t="s">
        <v>19</v>
      </c>
      <c r="D420" t="s">
        <v>21</v>
      </c>
      <c r="E420">
        <f t="shared" si="13"/>
        <v>0.93013100436681218</v>
      </c>
      <c r="F420">
        <f t="shared" si="14"/>
        <v>0</v>
      </c>
      <c r="G420">
        <f t="shared" si="15"/>
        <v>0.54070981210855951</v>
      </c>
      <c r="H420">
        <f t="shared" si="16"/>
        <v>0.66454891994917409</v>
      </c>
      <c r="I420">
        <f t="shared" si="17"/>
        <v>0.65306122448979587</v>
      </c>
      <c r="L420">
        <f t="shared" si="18"/>
        <v>7.1981599124757378E-2</v>
      </c>
      <c r="M420">
        <f t="shared" si="19"/>
        <v>0.78186960385888005</v>
      </c>
      <c r="O420">
        <f t="shared" si="20"/>
        <v>0.21990912887923914</v>
      </c>
      <c r="P420">
        <f t="shared" si="21"/>
        <v>0.26567016176737718</v>
      </c>
      <c r="R420">
        <v>9.5085229449288364E-2</v>
      </c>
      <c r="S420">
        <f t="shared" si="22"/>
        <v>0.14902487627597097</v>
      </c>
      <c r="T420">
        <v>1</v>
      </c>
    </row>
    <row r="421" spans="1:20" x14ac:dyDescent="0.4">
      <c r="A421">
        <v>75</v>
      </c>
      <c r="B421" t="s">
        <v>18</v>
      </c>
      <c r="C421" t="s">
        <v>19</v>
      </c>
      <c r="D421" t="s">
        <v>20</v>
      </c>
      <c r="E421">
        <f t="shared" si="13"/>
        <v>0.9606986899563319</v>
      </c>
      <c r="F421">
        <f t="shared" si="14"/>
        <v>0</v>
      </c>
      <c r="G421">
        <f t="shared" si="15"/>
        <v>0.74217118997912312</v>
      </c>
      <c r="H421">
        <f t="shared" si="16"/>
        <v>0.78335451080050833</v>
      </c>
      <c r="I421">
        <f t="shared" si="17"/>
        <v>0.48979591836734693</v>
      </c>
      <c r="L421">
        <f t="shared" si="18"/>
        <v>6.0284807480657385E-2</v>
      </c>
      <c r="M421">
        <f t="shared" si="19"/>
        <v>0.86983576640652338</v>
      </c>
      <c r="O421">
        <f t="shared" si="20"/>
        <v>0.18618813432106285</v>
      </c>
      <c r="P421">
        <f t="shared" si="21"/>
        <v>0.28880406929661778</v>
      </c>
      <c r="R421">
        <v>6.8110339631859348E-2</v>
      </c>
      <c r="S421">
        <f t="shared" si="22"/>
        <v>8.9744930561951111E-2</v>
      </c>
      <c r="T421">
        <v>1</v>
      </c>
    </row>
    <row r="422" spans="1:20" x14ac:dyDescent="0.4">
      <c r="A422">
        <v>76</v>
      </c>
      <c r="B422" t="s">
        <v>18</v>
      </c>
      <c r="C422" t="s">
        <v>19</v>
      </c>
      <c r="D422" t="s">
        <v>20</v>
      </c>
      <c r="E422">
        <f t="shared" si="13"/>
        <v>1</v>
      </c>
      <c r="F422">
        <f t="shared" si="14"/>
        <v>0</v>
      </c>
      <c r="G422">
        <f t="shared" si="15"/>
        <v>0.93632567849686854</v>
      </c>
      <c r="H422">
        <f t="shared" si="16"/>
        <v>0.95743329097839902</v>
      </c>
      <c r="I422">
        <f t="shared" si="17"/>
        <v>0.55102040816326525</v>
      </c>
      <c r="L422">
        <f t="shared" si="18"/>
        <v>0.11061261705072359</v>
      </c>
      <c r="M422">
        <f t="shared" si="19"/>
        <v>0.9755177862041482</v>
      </c>
      <c r="O422">
        <f t="shared" si="20"/>
        <v>1.553526792245914E-2</v>
      </c>
      <c r="P422">
        <f t="shared" si="21"/>
        <v>0.21917648211950949</v>
      </c>
      <c r="R422">
        <v>4.7061288930859556E-2</v>
      </c>
      <c r="S422">
        <f t="shared" si="22"/>
        <v>5.6314651077454668E-2</v>
      </c>
      <c r="T422">
        <v>1</v>
      </c>
    </row>
    <row r="423" spans="1:20" x14ac:dyDescent="0.4">
      <c r="A423">
        <v>77</v>
      </c>
      <c r="B423" t="s">
        <v>18</v>
      </c>
      <c r="C423" t="s">
        <v>19</v>
      </c>
      <c r="D423" t="s">
        <v>25</v>
      </c>
      <c r="E423">
        <f t="shared" si="13"/>
        <v>0.97379912663755452</v>
      </c>
      <c r="F423">
        <f t="shared" si="14"/>
        <v>0</v>
      </c>
      <c r="G423">
        <f t="shared" si="15"/>
        <v>0.66597077244258873</v>
      </c>
      <c r="H423">
        <f t="shared" si="16"/>
        <v>0.76874205844980947</v>
      </c>
      <c r="I423">
        <f t="shared" si="17"/>
        <v>0.24489795918367346</v>
      </c>
      <c r="L423">
        <f t="shared" si="18"/>
        <v>0.1556250653772161</v>
      </c>
      <c r="M423">
        <f t="shared" si="19"/>
        <v>0.84249911393746457</v>
      </c>
      <c r="O423">
        <f t="shared" si="20"/>
        <v>0.11756958936645799</v>
      </c>
      <c r="P423">
        <f t="shared" si="21"/>
        <v>0.8135465380313005</v>
      </c>
      <c r="R423">
        <v>7.4375115647758797E-2</v>
      </c>
      <c r="S423">
        <f t="shared" si="22"/>
        <v>9.3265745679989784E-2</v>
      </c>
      <c r="T423">
        <v>1</v>
      </c>
    </row>
    <row r="424" spans="1:20" x14ac:dyDescent="0.4">
      <c r="A424">
        <v>78</v>
      </c>
      <c r="B424" t="s">
        <v>35</v>
      </c>
      <c r="C424" t="s">
        <v>32</v>
      </c>
      <c r="D424" t="s">
        <v>25</v>
      </c>
      <c r="E424">
        <f t="shared" si="13"/>
        <v>0.97379912663755452</v>
      </c>
      <c r="F424">
        <f t="shared" si="14"/>
        <v>0</v>
      </c>
      <c r="G424">
        <f t="shared" si="15"/>
        <v>0.59271398747390391</v>
      </c>
      <c r="H424">
        <f t="shared" si="16"/>
        <v>0.68215374841169008</v>
      </c>
      <c r="I424">
        <f t="shared" si="17"/>
        <v>0.24489795918367346</v>
      </c>
      <c r="L424">
        <f t="shared" si="18"/>
        <v>0.1556250653772161</v>
      </c>
      <c r="M424">
        <f t="shared" si="19"/>
        <v>0.84249911393746457</v>
      </c>
      <c r="O424">
        <f t="shared" si="20"/>
        <v>0.11756958936645799</v>
      </c>
      <c r="P424">
        <f t="shared" si="21"/>
        <v>0.8135465380313005</v>
      </c>
      <c r="R424">
        <v>7.4375115647758797E-2</v>
      </c>
      <c r="S424">
        <f t="shared" si="22"/>
        <v>9.8185950526166729E-2</v>
      </c>
      <c r="T424">
        <v>0</v>
      </c>
    </row>
    <row r="425" spans="1:20" x14ac:dyDescent="0.4">
      <c r="A425">
        <v>79</v>
      </c>
      <c r="B425" t="s">
        <v>36</v>
      </c>
      <c r="C425" t="s">
        <v>37</v>
      </c>
      <c r="D425" t="s">
        <v>25</v>
      </c>
      <c r="E425">
        <f t="shared" si="13"/>
        <v>0.97379912663755452</v>
      </c>
      <c r="F425">
        <f t="shared" si="14"/>
        <v>0</v>
      </c>
      <c r="G425">
        <f t="shared" si="15"/>
        <v>0.49947807933194149</v>
      </c>
      <c r="H425">
        <f t="shared" si="16"/>
        <v>0.57195044472681067</v>
      </c>
      <c r="I425">
        <f t="shared" si="17"/>
        <v>0.24489795918367346</v>
      </c>
      <c r="L425">
        <f t="shared" si="18"/>
        <v>0.1556250653772161</v>
      </c>
      <c r="M425">
        <f t="shared" si="19"/>
        <v>0.84249911393746457</v>
      </c>
      <c r="O425">
        <f t="shared" si="20"/>
        <v>0.11756958936645799</v>
      </c>
      <c r="P425">
        <f t="shared" si="21"/>
        <v>0.8135465380313005</v>
      </c>
      <c r="R425">
        <v>7.4375115647758797E-2</v>
      </c>
      <c r="S425">
        <f t="shared" si="22"/>
        <v>0.10525287300552633</v>
      </c>
      <c r="T425">
        <v>0</v>
      </c>
    </row>
    <row r="426" spans="1:20" x14ac:dyDescent="0.4">
      <c r="A426">
        <v>80</v>
      </c>
      <c r="B426" t="s">
        <v>18</v>
      </c>
      <c r="C426" t="s">
        <v>19</v>
      </c>
      <c r="D426" t="s">
        <v>21</v>
      </c>
      <c r="E426">
        <f t="shared" si="13"/>
        <v>0.92576419213973815</v>
      </c>
      <c r="F426">
        <f t="shared" si="14"/>
        <v>2.5000000000000001E-3</v>
      </c>
      <c r="G426">
        <f t="shared" si="15"/>
        <v>0.44154488517745299</v>
      </c>
      <c r="H426">
        <f t="shared" si="16"/>
        <v>0.59275730622617528</v>
      </c>
      <c r="I426">
        <f t="shared" si="17"/>
        <v>0.75510204081632648</v>
      </c>
      <c r="L426">
        <f t="shared" si="18"/>
        <v>0.17941129326690244</v>
      </c>
      <c r="M426">
        <f t="shared" si="19"/>
        <v>0.73277664857404512</v>
      </c>
      <c r="O426">
        <f t="shared" si="20"/>
        <v>6.9561303247420627E-3</v>
      </c>
      <c r="P426">
        <f t="shared" si="21"/>
        <v>0.74899071617691781</v>
      </c>
      <c r="R426">
        <v>0.12039679443111688</v>
      </c>
      <c r="S426">
        <f t="shared" si="22"/>
        <v>0.21152859220404427</v>
      </c>
      <c r="T426">
        <v>1</v>
      </c>
    </row>
    <row r="427" spans="1:20" x14ac:dyDescent="0.4">
      <c r="A427">
        <v>81</v>
      </c>
      <c r="B427" t="s">
        <v>18</v>
      </c>
      <c r="C427" t="s">
        <v>19</v>
      </c>
      <c r="D427" t="s">
        <v>22</v>
      </c>
      <c r="E427">
        <f t="shared" si="13"/>
        <v>0.86899563318777295</v>
      </c>
      <c r="F427">
        <f t="shared" si="14"/>
        <v>0.1075</v>
      </c>
      <c r="G427">
        <f t="shared" si="15"/>
        <v>0.17849686847599167</v>
      </c>
      <c r="H427">
        <f t="shared" si="16"/>
        <v>0.48538754764930114</v>
      </c>
      <c r="I427">
        <f t="shared" si="17"/>
        <v>0.87755102040816324</v>
      </c>
      <c r="L427">
        <f t="shared" si="18"/>
        <v>0.14454577071305988</v>
      </c>
      <c r="M427">
        <f t="shared" si="19"/>
        <v>0.63308108935773499</v>
      </c>
      <c r="O427">
        <f t="shared" si="20"/>
        <v>0.13687455399234905</v>
      </c>
      <c r="P427">
        <f t="shared" si="21"/>
        <v>0.83737699998488779</v>
      </c>
      <c r="R427">
        <v>0.18712423389751745</v>
      </c>
      <c r="S427">
        <f t="shared" si="22"/>
        <v>0.44584348720936789</v>
      </c>
      <c r="T427">
        <v>1</v>
      </c>
    </row>
    <row r="428" spans="1:20" x14ac:dyDescent="0.4">
      <c r="A428">
        <v>82</v>
      </c>
      <c r="B428" t="s">
        <v>18</v>
      </c>
      <c r="C428" t="s">
        <v>19</v>
      </c>
      <c r="D428" t="s">
        <v>22</v>
      </c>
      <c r="E428">
        <f t="shared" si="13"/>
        <v>0.8733624454148472</v>
      </c>
      <c r="F428">
        <f t="shared" si="14"/>
        <v>1.7500000000000002E-2</v>
      </c>
      <c r="G428">
        <f t="shared" si="15"/>
        <v>0.52818371607515657</v>
      </c>
      <c r="H428">
        <f t="shared" si="16"/>
        <v>0.59402795425667088</v>
      </c>
      <c r="I428">
        <f t="shared" si="17"/>
        <v>0.63265306122448983</v>
      </c>
      <c r="L428">
        <f t="shared" si="18"/>
        <v>0.23681897076483133</v>
      </c>
      <c r="M428">
        <f t="shared" si="19"/>
        <v>0.70771391862413235</v>
      </c>
      <c r="O428">
        <f t="shared" si="20"/>
        <v>0.11776288378270353</v>
      </c>
      <c r="P428">
        <f t="shared" si="21"/>
        <v>0.57688813620282575</v>
      </c>
      <c r="R428">
        <v>0.12194208065437444</v>
      </c>
      <c r="S428">
        <f t="shared" si="22"/>
        <v>0.19731260449105262</v>
      </c>
      <c r="T428">
        <v>1</v>
      </c>
    </row>
    <row r="429" spans="1:20" x14ac:dyDescent="0.4">
      <c r="A429">
        <v>83</v>
      </c>
      <c r="B429" t="s">
        <v>18</v>
      </c>
      <c r="C429" t="s">
        <v>19</v>
      </c>
      <c r="D429" t="s">
        <v>22</v>
      </c>
      <c r="E429">
        <f t="shared" si="13"/>
        <v>0.86899563318777295</v>
      </c>
      <c r="F429">
        <f t="shared" si="14"/>
        <v>0.29499999999999998</v>
      </c>
      <c r="G429">
        <f t="shared" si="15"/>
        <v>0.5365344467640919</v>
      </c>
      <c r="H429">
        <f t="shared" si="16"/>
        <v>0.61944091486658193</v>
      </c>
      <c r="I429">
        <f t="shared" si="17"/>
        <v>0.5714285714285714</v>
      </c>
      <c r="L429">
        <f t="shared" si="18"/>
        <v>0.13786426944718261</v>
      </c>
      <c r="M429">
        <f t="shared" si="19"/>
        <v>0.7234572709706486</v>
      </c>
      <c r="O429">
        <f t="shared" si="20"/>
        <v>0.29100208434618391</v>
      </c>
      <c r="P429">
        <f t="shared" si="21"/>
        <v>0.94269411925938673</v>
      </c>
      <c r="R429">
        <v>0.11155823951197265</v>
      </c>
      <c r="S429">
        <f t="shared" si="22"/>
        <v>0.19490012606752657</v>
      </c>
      <c r="T429">
        <v>1</v>
      </c>
    </row>
    <row r="430" spans="1:20" x14ac:dyDescent="0.4">
      <c r="A430">
        <v>84</v>
      </c>
      <c r="B430" t="s">
        <v>18</v>
      </c>
      <c r="C430" t="s">
        <v>19</v>
      </c>
      <c r="D430" t="s">
        <v>22</v>
      </c>
      <c r="E430">
        <f t="shared" si="13"/>
        <v>0.89082969432314407</v>
      </c>
      <c r="F430">
        <f t="shared" si="14"/>
        <v>7.4999999999999997E-2</v>
      </c>
      <c r="G430">
        <f t="shared" si="15"/>
        <v>0.42066805845511479</v>
      </c>
      <c r="H430">
        <f t="shared" si="16"/>
        <v>0.64485387547649309</v>
      </c>
      <c r="I430">
        <f t="shared" si="17"/>
        <v>0.7142857142857143</v>
      </c>
      <c r="L430">
        <f t="shared" si="18"/>
        <v>0.23408259003211132</v>
      </c>
      <c r="M430">
        <f t="shared" si="19"/>
        <v>0.75159130866804591</v>
      </c>
      <c r="O430">
        <f t="shared" si="20"/>
        <v>0.53090379354126083</v>
      </c>
      <c r="P430">
        <f t="shared" si="21"/>
        <v>0.53168211832808321</v>
      </c>
      <c r="R430">
        <v>0.10179425924320892</v>
      </c>
      <c r="S430">
        <f t="shared" si="22"/>
        <v>0.17888171423446503</v>
      </c>
      <c r="T430">
        <v>1</v>
      </c>
    </row>
    <row r="431" spans="1:20" x14ac:dyDescent="0.4">
      <c r="A431">
        <v>85</v>
      </c>
      <c r="B431" t="s">
        <v>18</v>
      </c>
      <c r="C431" t="s">
        <v>19</v>
      </c>
      <c r="D431" t="s">
        <v>22</v>
      </c>
      <c r="E431">
        <f t="shared" si="13"/>
        <v>0.87772925764192156</v>
      </c>
      <c r="F431">
        <f t="shared" si="14"/>
        <v>1.4999999999999999E-2</v>
      </c>
      <c r="G431">
        <f t="shared" si="15"/>
        <v>0.28079331941544883</v>
      </c>
      <c r="H431">
        <f t="shared" si="16"/>
        <v>0.5095298602287166</v>
      </c>
      <c r="I431">
        <f t="shared" si="17"/>
        <v>0.79591836734693877</v>
      </c>
      <c r="L431">
        <f t="shared" si="18"/>
        <v>0.19356622635977103</v>
      </c>
      <c r="M431">
        <f t="shared" si="19"/>
        <v>0.6572654608749634</v>
      </c>
      <c r="O431">
        <f t="shared" si="20"/>
        <v>0.20490990104662338</v>
      </c>
      <c r="P431">
        <f t="shared" si="21"/>
        <v>0.20680475571105975</v>
      </c>
      <c r="R431">
        <v>0.16610016762742033</v>
      </c>
      <c r="S431">
        <f t="shared" si="22"/>
        <v>0.33565679257827086</v>
      </c>
      <c r="T431">
        <v>1</v>
      </c>
    </row>
    <row r="432" spans="1:20" x14ac:dyDescent="0.4">
      <c r="A432">
        <v>86</v>
      </c>
      <c r="B432" t="s">
        <v>18</v>
      </c>
      <c r="C432" t="s">
        <v>19</v>
      </c>
      <c r="D432" t="s">
        <v>22</v>
      </c>
      <c r="E432">
        <f t="shared" si="13"/>
        <v>0.86026200873362468</v>
      </c>
      <c r="F432">
        <f t="shared" si="14"/>
        <v>3.2500000000000001E-2</v>
      </c>
      <c r="G432">
        <f t="shared" si="15"/>
        <v>0.46764091858037576</v>
      </c>
      <c r="H432">
        <f t="shared" si="16"/>
        <v>0.56925031766200762</v>
      </c>
      <c r="I432">
        <f t="shared" si="17"/>
        <v>0.61224489795918369</v>
      </c>
      <c r="L432">
        <f t="shared" si="18"/>
        <v>0.22154342986721509</v>
      </c>
      <c r="M432">
        <f t="shared" si="19"/>
        <v>0.68336121548962403</v>
      </c>
      <c r="O432">
        <f t="shared" si="20"/>
        <v>7.9894391845105592E-2</v>
      </c>
      <c r="P432">
        <f t="shared" si="21"/>
        <v>5.9446473586296365E-2</v>
      </c>
      <c r="R432">
        <v>0.13451363580315756</v>
      </c>
      <c r="S432">
        <f t="shared" si="22"/>
        <v>0.22492542977064781</v>
      </c>
      <c r="T432">
        <v>1</v>
      </c>
    </row>
    <row r="433" spans="1:20" x14ac:dyDescent="0.4">
      <c r="A433">
        <v>87</v>
      </c>
      <c r="B433" t="s">
        <v>18</v>
      </c>
      <c r="C433" t="s">
        <v>19</v>
      </c>
      <c r="D433" t="s">
        <v>20</v>
      </c>
      <c r="E433">
        <f t="shared" si="13"/>
        <v>0.92576419213973815</v>
      </c>
      <c r="F433">
        <f t="shared" si="14"/>
        <v>0</v>
      </c>
      <c r="G433">
        <f t="shared" si="15"/>
        <v>0.78079331941544883</v>
      </c>
      <c r="H433">
        <f t="shared" si="16"/>
        <v>0.82401524777636603</v>
      </c>
      <c r="I433">
        <f t="shared" si="17"/>
        <v>0.67346938775510201</v>
      </c>
      <c r="L433">
        <f t="shared" si="18"/>
        <v>0.22179039325863883</v>
      </c>
      <c r="M433">
        <f t="shared" si="19"/>
        <v>0.8760223118037066</v>
      </c>
      <c r="O433">
        <f t="shared" si="20"/>
        <v>0.56457826929897026</v>
      </c>
      <c r="P433">
        <f t="shared" si="21"/>
        <v>0.43475290274826106</v>
      </c>
      <c r="R433">
        <v>6.2306603407696115E-2</v>
      </c>
      <c r="S433">
        <f t="shared" si="22"/>
        <v>8.502134975682886E-2</v>
      </c>
      <c r="T433">
        <v>1</v>
      </c>
    </row>
    <row r="434" spans="1:20" x14ac:dyDescent="0.4">
      <c r="A434">
        <v>88</v>
      </c>
      <c r="B434" t="s">
        <v>18</v>
      </c>
      <c r="C434" t="s">
        <v>19</v>
      </c>
      <c r="D434" t="s">
        <v>23</v>
      </c>
      <c r="E434">
        <f t="shared" si="13"/>
        <v>0.84716157205240172</v>
      </c>
      <c r="F434">
        <f t="shared" si="14"/>
        <v>0.25750000000000001</v>
      </c>
      <c r="G434">
        <f t="shared" si="15"/>
        <v>7.3068893528183713E-3</v>
      </c>
      <c r="H434">
        <f t="shared" si="16"/>
        <v>0.2547649301143583</v>
      </c>
      <c r="I434">
        <f t="shared" si="17"/>
        <v>0.95918367346938771</v>
      </c>
      <c r="L434">
        <f t="shared" si="18"/>
        <v>0.1401214308715622</v>
      </c>
      <c r="M434">
        <f t="shared" si="19"/>
        <v>0.45661853108415751</v>
      </c>
      <c r="O434">
        <f t="shared" si="20"/>
        <v>9.0746880128470001E-2</v>
      </c>
      <c r="P434">
        <f t="shared" si="21"/>
        <v>0.65407161558406757</v>
      </c>
      <c r="R434">
        <v>0.87278769155725411</v>
      </c>
      <c r="S434">
        <f t="shared" si="22"/>
        <v>3.3395737072346718</v>
      </c>
      <c r="T434">
        <v>1</v>
      </c>
    </row>
    <row r="435" spans="1:20" x14ac:dyDescent="0.4">
      <c r="A435">
        <v>89</v>
      </c>
      <c r="B435" t="s">
        <v>31</v>
      </c>
      <c r="C435" t="s">
        <v>32</v>
      </c>
      <c r="D435" t="s">
        <v>23</v>
      </c>
      <c r="E435">
        <f t="shared" si="13"/>
        <v>0.84716157205240172</v>
      </c>
      <c r="F435">
        <f t="shared" si="14"/>
        <v>0.22917500000000002</v>
      </c>
      <c r="G435">
        <f t="shared" si="15"/>
        <v>8.1106471816283932E-3</v>
      </c>
      <c r="H435">
        <f t="shared" si="16"/>
        <v>0.28481575603557813</v>
      </c>
      <c r="I435">
        <f t="shared" si="17"/>
        <v>0.95918367346938771</v>
      </c>
      <c r="L435">
        <f t="shared" si="18"/>
        <v>0.1401214308715622</v>
      </c>
      <c r="M435">
        <f t="shared" si="19"/>
        <v>0.45661853108415751</v>
      </c>
      <c r="O435">
        <f t="shared" si="20"/>
        <v>9.0746880128470001E-2</v>
      </c>
      <c r="P435">
        <f t="shared" si="21"/>
        <v>0.65407161558406757</v>
      </c>
      <c r="R435">
        <v>0.87278769155725411</v>
      </c>
      <c r="S435">
        <f t="shared" si="22"/>
        <v>3.1606488875300323</v>
      </c>
      <c r="T435">
        <v>0</v>
      </c>
    </row>
    <row r="436" spans="1:20" x14ac:dyDescent="0.4">
      <c r="A436">
        <v>90</v>
      </c>
      <c r="B436" t="s">
        <v>18</v>
      </c>
      <c r="C436" t="s">
        <v>19</v>
      </c>
      <c r="D436" t="s">
        <v>23</v>
      </c>
      <c r="E436">
        <f t="shared" si="13"/>
        <v>0.92139737991266391</v>
      </c>
      <c r="F436">
        <f t="shared" si="14"/>
        <v>0.03</v>
      </c>
      <c r="G436">
        <f t="shared" si="15"/>
        <v>0</v>
      </c>
      <c r="H436">
        <f t="shared" si="16"/>
        <v>0.27382465057179162</v>
      </c>
      <c r="I436">
        <f t="shared" si="17"/>
        <v>1</v>
      </c>
      <c r="L436">
        <f t="shared" si="18"/>
        <v>0.25170783760202164</v>
      </c>
      <c r="M436">
        <f t="shared" si="19"/>
        <v>0.50070096940820297</v>
      </c>
      <c r="O436">
        <f t="shared" si="20"/>
        <v>0.45101212340708768</v>
      </c>
      <c r="P436">
        <f t="shared" si="21"/>
        <v>0.52411750284977909</v>
      </c>
      <c r="R436">
        <v>0.71220751198151799</v>
      </c>
      <c r="S436">
        <f t="shared" si="22"/>
        <v>2.2903791516082692</v>
      </c>
      <c r="T436">
        <v>1</v>
      </c>
    </row>
    <row r="437" spans="1:20" x14ac:dyDescent="0.4">
      <c r="A437">
        <v>91</v>
      </c>
      <c r="B437" t="s">
        <v>18</v>
      </c>
      <c r="C437" t="s">
        <v>19</v>
      </c>
      <c r="D437" t="s">
        <v>23</v>
      </c>
      <c r="E437">
        <f t="shared" si="13"/>
        <v>0.86899563318777295</v>
      </c>
      <c r="F437">
        <f t="shared" si="14"/>
        <v>5.0000000000000001E-3</v>
      </c>
      <c r="G437">
        <f t="shared" si="15"/>
        <v>0</v>
      </c>
      <c r="H437">
        <f t="shared" si="16"/>
        <v>0.11626429479034307</v>
      </c>
      <c r="I437">
        <f t="shared" si="17"/>
        <v>1</v>
      </c>
      <c r="L437">
        <f t="shared" si="18"/>
        <v>0.29188589858371516</v>
      </c>
      <c r="M437">
        <f t="shared" si="19"/>
        <v>0.39484870075861439</v>
      </c>
      <c r="O437">
        <f t="shared" si="20"/>
        <v>0.15336673750880897</v>
      </c>
      <c r="P437">
        <f t="shared" si="21"/>
        <v>0.57633079863806969</v>
      </c>
      <c r="R437">
        <v>4.8714785724979546</v>
      </c>
      <c r="S437">
        <f t="shared" si="22"/>
        <v>17.534905405800096</v>
      </c>
      <c r="T437">
        <v>1</v>
      </c>
    </row>
    <row r="438" spans="1:20" x14ac:dyDescent="0.4">
      <c r="A438">
        <v>92</v>
      </c>
      <c r="B438" t="s">
        <v>18</v>
      </c>
      <c r="C438" t="s">
        <v>19</v>
      </c>
      <c r="D438" t="s">
        <v>22</v>
      </c>
      <c r="E438">
        <f t="shared" si="13"/>
        <v>0.84716157205240172</v>
      </c>
      <c r="F438">
        <f t="shared" si="14"/>
        <v>5.2499999999999998E-2</v>
      </c>
      <c r="G438">
        <f t="shared" si="15"/>
        <v>0.40083507306889354</v>
      </c>
      <c r="H438">
        <f t="shared" si="16"/>
        <v>0.51842439644218541</v>
      </c>
      <c r="I438">
        <f t="shared" si="17"/>
        <v>0.8571428571428571</v>
      </c>
      <c r="L438">
        <f t="shared" si="18"/>
        <v>0.22854718941975991</v>
      </c>
      <c r="M438">
        <f t="shared" si="19"/>
        <v>0.6474199476513699</v>
      </c>
      <c r="O438">
        <f t="shared" si="20"/>
        <v>0.92903905396234809</v>
      </c>
      <c r="P438">
        <f t="shared" si="21"/>
        <v>0.18399056994202584</v>
      </c>
      <c r="R438">
        <v>0.16241760714779011</v>
      </c>
      <c r="S438">
        <f t="shared" si="22"/>
        <v>0.3232807813155763</v>
      </c>
      <c r="T438">
        <v>1</v>
      </c>
    </row>
    <row r="439" spans="1:20" x14ac:dyDescent="0.4">
      <c r="A439">
        <v>93</v>
      </c>
      <c r="B439" t="s">
        <v>18</v>
      </c>
      <c r="C439" t="s">
        <v>19</v>
      </c>
      <c r="D439" t="s">
        <v>21</v>
      </c>
      <c r="E439">
        <f t="shared" si="13"/>
        <v>0.85152838427947608</v>
      </c>
      <c r="F439">
        <f t="shared" si="14"/>
        <v>0</v>
      </c>
      <c r="G439">
        <f t="shared" si="15"/>
        <v>0.22025052192066807</v>
      </c>
      <c r="H439">
        <f t="shared" si="16"/>
        <v>0.50254129606099107</v>
      </c>
      <c r="I439">
        <f t="shared" si="17"/>
        <v>0.83673469387755106</v>
      </c>
      <c r="L439">
        <f t="shared" si="18"/>
        <v>0.24787098516864631</v>
      </c>
      <c r="M439">
        <f t="shared" si="19"/>
        <v>0.63515344726375456</v>
      </c>
      <c r="O439">
        <f t="shared" si="20"/>
        <v>0.16143565975695998</v>
      </c>
      <c r="P439">
        <f t="shared" si="21"/>
        <v>0.59211303007607141</v>
      </c>
      <c r="R439">
        <v>0.17548908833747565</v>
      </c>
      <c r="S439">
        <f t="shared" si="22"/>
        <v>0.37218191558399233</v>
      </c>
      <c r="T439">
        <v>1</v>
      </c>
    </row>
    <row r="440" spans="1:20" x14ac:dyDescent="0.4">
      <c r="A440">
        <v>94</v>
      </c>
      <c r="B440" t="s">
        <v>18</v>
      </c>
      <c r="C440" t="s">
        <v>19</v>
      </c>
      <c r="D440" t="s">
        <v>22</v>
      </c>
      <c r="E440">
        <f t="shared" si="13"/>
        <v>0.79912663755458513</v>
      </c>
      <c r="F440">
        <f t="shared" si="14"/>
        <v>0.21</v>
      </c>
      <c r="G440">
        <f t="shared" si="15"/>
        <v>0.18162839248434237</v>
      </c>
      <c r="H440">
        <f t="shared" si="16"/>
        <v>0.36594663278271916</v>
      </c>
      <c r="I440">
        <f t="shared" si="17"/>
        <v>0.83673469387755106</v>
      </c>
      <c r="L440">
        <f t="shared" si="18"/>
        <v>0.35363339570155899</v>
      </c>
      <c r="M440">
        <f t="shared" si="19"/>
        <v>0.52652252858007675</v>
      </c>
      <c r="O440">
        <f t="shared" si="20"/>
        <v>1.6028921106562496E-2</v>
      </c>
      <c r="P440">
        <f t="shared" si="21"/>
        <v>0.38712595328414001</v>
      </c>
      <c r="R440">
        <v>0.34450777843386793</v>
      </c>
      <c r="S440">
        <f t="shared" si="22"/>
        <v>0.91817302941190337</v>
      </c>
      <c r="T440">
        <v>1</v>
      </c>
    </row>
    <row r="441" spans="1:20" x14ac:dyDescent="0.4">
      <c r="A441">
        <v>95</v>
      </c>
      <c r="B441" t="s">
        <v>18</v>
      </c>
      <c r="C441" t="s">
        <v>19</v>
      </c>
      <c r="D441" t="s">
        <v>23</v>
      </c>
      <c r="E441">
        <f t="shared" si="13"/>
        <v>0.87772925764192156</v>
      </c>
      <c r="F441">
        <f t="shared" si="14"/>
        <v>0.12</v>
      </c>
      <c r="G441">
        <f t="shared" si="15"/>
        <v>3.9665970772442591E-2</v>
      </c>
      <c r="H441">
        <f t="shared" si="16"/>
        <v>0.31956797966963152</v>
      </c>
      <c r="I441">
        <f t="shared" si="17"/>
        <v>0.91836734693877553</v>
      </c>
      <c r="L441">
        <f t="shared" si="18"/>
        <v>0.32906786475714955</v>
      </c>
      <c r="M441">
        <f t="shared" si="19"/>
        <v>0.51387241447728849</v>
      </c>
      <c r="O441">
        <f t="shared" si="20"/>
        <v>7.2717648875555915E-2</v>
      </c>
      <c r="P441">
        <f t="shared" si="21"/>
        <v>0.26563397782565812</v>
      </c>
      <c r="R441">
        <v>0.49840719667883931</v>
      </c>
      <c r="S441">
        <f t="shared" si="22"/>
        <v>1.5093339338186837</v>
      </c>
      <c r="T441">
        <v>1</v>
      </c>
    </row>
    <row r="442" spans="1:20" x14ac:dyDescent="0.4">
      <c r="A442">
        <v>96</v>
      </c>
      <c r="B442" t="s">
        <v>18</v>
      </c>
      <c r="C442" t="s">
        <v>19</v>
      </c>
      <c r="D442" t="s">
        <v>23</v>
      </c>
      <c r="E442">
        <f t="shared" si="13"/>
        <v>0.90393013100436703</v>
      </c>
      <c r="F442">
        <f t="shared" si="14"/>
        <v>0.10249999999999999</v>
      </c>
      <c r="G442">
        <f t="shared" si="15"/>
        <v>0</v>
      </c>
      <c r="H442">
        <f t="shared" si="16"/>
        <v>0.16010165184243963</v>
      </c>
      <c r="I442">
        <f t="shared" si="17"/>
        <v>0.97959183673469385</v>
      </c>
      <c r="L442">
        <f t="shared" si="18"/>
        <v>0.29364994103119701</v>
      </c>
      <c r="M442">
        <f t="shared" si="19"/>
        <v>0.42630007134823217</v>
      </c>
      <c r="O442">
        <f t="shared" si="20"/>
        <v>0.27678569353747068</v>
      </c>
      <c r="P442">
        <f t="shared" si="21"/>
        <v>0.74504720789455237</v>
      </c>
      <c r="R442">
        <v>2.5236705102160069</v>
      </c>
      <c r="S442">
        <f t="shared" si="22"/>
        <v>9.3641837944259123</v>
      </c>
      <c r="T442">
        <v>1</v>
      </c>
    </row>
    <row r="443" spans="1:20" x14ac:dyDescent="0.4">
      <c r="A443">
        <v>97</v>
      </c>
      <c r="B443" t="s">
        <v>31</v>
      </c>
      <c r="C443" t="s">
        <v>32</v>
      </c>
      <c r="D443" t="s">
        <v>23</v>
      </c>
      <c r="E443">
        <f t="shared" si="13"/>
        <v>0.76655021834061154</v>
      </c>
      <c r="F443">
        <f t="shared" si="14"/>
        <v>1</v>
      </c>
      <c r="G443">
        <f t="shared" si="15"/>
        <v>5.2192066805845511E-2</v>
      </c>
      <c r="H443">
        <f t="shared" si="16"/>
        <v>0.17973951715374845</v>
      </c>
      <c r="I443">
        <f t="shared" si="17"/>
        <v>0.89795918367346939</v>
      </c>
      <c r="L443">
        <f t="shared" si="18"/>
        <v>0.29364994103119701</v>
      </c>
      <c r="M443">
        <f t="shared" si="19"/>
        <v>0.42630007134823217</v>
      </c>
      <c r="O443">
        <f t="shared" si="20"/>
        <v>0.27678569353747068</v>
      </c>
      <c r="P443">
        <f t="shared" si="21"/>
        <v>0.74504720789455237</v>
      </c>
      <c r="R443">
        <v>2.5236705102160069</v>
      </c>
      <c r="S443">
        <f t="shared" si="22"/>
        <v>30.226096624198881</v>
      </c>
      <c r="T443">
        <v>0</v>
      </c>
    </row>
    <row r="444" spans="1:20" x14ac:dyDescent="0.4">
      <c r="A444">
        <v>98</v>
      </c>
      <c r="B444" t="s">
        <v>18</v>
      </c>
      <c r="C444" t="s">
        <v>19</v>
      </c>
      <c r="D444" t="s">
        <v>21</v>
      </c>
      <c r="E444">
        <f t="shared" si="13"/>
        <v>0.98689956331877737</v>
      </c>
      <c r="F444">
        <f t="shared" si="14"/>
        <v>0</v>
      </c>
      <c r="G444">
        <f t="shared" si="15"/>
        <v>0.75469728601252606</v>
      </c>
      <c r="H444">
        <f t="shared" si="16"/>
        <v>0.85959339263024137</v>
      </c>
      <c r="I444">
        <f t="shared" si="17"/>
        <v>0.69387755102040816</v>
      </c>
      <c r="L444">
        <f t="shared" si="18"/>
        <v>0.26601691845226466</v>
      </c>
      <c r="M444">
        <f t="shared" si="19"/>
        <v>0.92970449039375624</v>
      </c>
      <c r="O444">
        <f t="shared" si="20"/>
        <v>3.9744672255099221E-2</v>
      </c>
      <c r="P444">
        <f t="shared" si="21"/>
        <v>7.0658890777539715E-2</v>
      </c>
      <c r="R444">
        <v>5.6335991800462816E-2</v>
      </c>
      <c r="S444">
        <f t="shared" si="22"/>
        <v>7.716167451463074E-2</v>
      </c>
      <c r="T444">
        <v>1</v>
      </c>
    </row>
    <row r="445" spans="1:20" x14ac:dyDescent="0.4">
      <c r="A445">
        <v>99</v>
      </c>
      <c r="B445" t="s">
        <v>18</v>
      </c>
      <c r="C445" t="s">
        <v>19</v>
      </c>
      <c r="D445" t="s">
        <v>21</v>
      </c>
      <c r="E445">
        <f t="shared" si="13"/>
        <v>0.97816593886462877</v>
      </c>
      <c r="F445">
        <f t="shared" si="14"/>
        <v>0</v>
      </c>
      <c r="G445">
        <f t="shared" si="15"/>
        <v>0.71607515657620036</v>
      </c>
      <c r="H445">
        <f t="shared" si="16"/>
        <v>0.84053367217280817</v>
      </c>
      <c r="I445">
        <f t="shared" si="17"/>
        <v>0.63265306122448983</v>
      </c>
      <c r="L445">
        <f t="shared" si="18"/>
        <v>0.36364673322350766</v>
      </c>
      <c r="M445">
        <f t="shared" si="19"/>
        <v>0.91472297790715373</v>
      </c>
      <c r="O445">
        <f t="shared" si="20"/>
        <v>2.3366132208665558E-2</v>
      </c>
      <c r="P445">
        <f t="shared" si="21"/>
        <v>0.23218660005617134</v>
      </c>
      <c r="R445">
        <v>5.8882977568612375E-2</v>
      </c>
      <c r="S445">
        <f t="shared" si="22"/>
        <v>8.0552487452248869E-2</v>
      </c>
      <c r="T445">
        <v>1</v>
      </c>
    </row>
    <row r="446" spans="1:20" x14ac:dyDescent="0.4">
      <c r="A446">
        <v>100</v>
      </c>
      <c r="B446" t="s">
        <v>18</v>
      </c>
      <c r="C446" t="s">
        <v>19</v>
      </c>
      <c r="D446" t="s">
        <v>21</v>
      </c>
      <c r="E446">
        <f t="shared" si="13"/>
        <v>0.96506550218340625</v>
      </c>
      <c r="F446">
        <f t="shared" si="14"/>
        <v>0</v>
      </c>
      <c r="G446">
        <f t="shared" si="15"/>
        <v>0.12004175365344467</v>
      </c>
      <c r="H446">
        <f t="shared" si="16"/>
        <v>0.44345616264294785</v>
      </c>
      <c r="I446">
        <f t="shared" si="17"/>
        <v>0.8571428571428571</v>
      </c>
      <c r="L446">
        <f t="shared" si="18"/>
        <v>0.4196809228222827</v>
      </c>
      <c r="M446">
        <f t="shared" si="19"/>
        <v>0.65220580556457119</v>
      </c>
      <c r="O446">
        <f t="shared" si="20"/>
        <v>0.20070041183101109</v>
      </c>
      <c r="P446">
        <f t="shared" si="21"/>
        <v>0.8135587002856236</v>
      </c>
      <c r="R446">
        <v>0.21756638197682238</v>
      </c>
      <c r="S446">
        <f t="shared" si="22"/>
        <v>0.51001432746300679</v>
      </c>
      <c r="T446">
        <v>1</v>
      </c>
    </row>
    <row r="447" spans="1:20" x14ac:dyDescent="0.4">
      <c r="A447">
        <v>101</v>
      </c>
      <c r="B447" t="s">
        <v>18</v>
      </c>
      <c r="C447" t="s">
        <v>19</v>
      </c>
      <c r="D447" t="s">
        <v>21</v>
      </c>
      <c r="E447">
        <f t="shared" si="13"/>
        <v>0.97379912663755452</v>
      </c>
      <c r="F447">
        <f t="shared" si="14"/>
        <v>0</v>
      </c>
      <c r="G447">
        <f t="shared" si="15"/>
        <v>0.63048016701461373</v>
      </c>
      <c r="H447">
        <f t="shared" si="16"/>
        <v>0.75667090216010169</v>
      </c>
      <c r="I447">
        <f t="shared" si="17"/>
        <v>0.55102040816326525</v>
      </c>
      <c r="L447">
        <f t="shared" si="18"/>
        <v>0.42569855670759271</v>
      </c>
      <c r="M447">
        <f t="shared" si="19"/>
        <v>0.86438690411262076</v>
      </c>
      <c r="O447">
        <f t="shared" si="20"/>
        <v>1.6661413708519862E-3</v>
      </c>
      <c r="P447">
        <f t="shared" si="21"/>
        <v>0.4630734625972579</v>
      </c>
      <c r="R447">
        <v>7.2014946564115209E-2</v>
      </c>
      <c r="S447">
        <f t="shared" si="22"/>
        <v>0.10156788268483019</v>
      </c>
      <c r="T447">
        <v>1</v>
      </c>
    </row>
    <row r="448" spans="1:20" x14ac:dyDescent="0.4">
      <c r="A448">
        <v>102</v>
      </c>
      <c r="B448" t="s">
        <v>18</v>
      </c>
      <c r="C448" t="s">
        <v>19</v>
      </c>
      <c r="D448" t="s">
        <v>22</v>
      </c>
      <c r="E448">
        <f t="shared" si="13"/>
        <v>0.85589519650655033</v>
      </c>
      <c r="F448">
        <f t="shared" si="14"/>
        <v>0.26250000000000001</v>
      </c>
      <c r="G448">
        <f t="shared" si="15"/>
        <v>0.12004175365344467</v>
      </c>
      <c r="H448">
        <f t="shared" si="16"/>
        <v>0.41041931385006353</v>
      </c>
      <c r="I448">
        <f t="shared" si="17"/>
        <v>0.8571428571428571</v>
      </c>
      <c r="L448">
        <f t="shared" si="18"/>
        <v>0.28891021191606425</v>
      </c>
      <c r="M448">
        <f t="shared" si="19"/>
        <v>0.5828185279451652</v>
      </c>
      <c r="O448">
        <f t="shared" si="20"/>
        <v>5.9459540552553376E-2</v>
      </c>
      <c r="P448">
        <f t="shared" si="21"/>
        <v>0.241916792169316</v>
      </c>
      <c r="R448">
        <v>0.26260400716703053</v>
      </c>
      <c r="S448">
        <f t="shared" si="22"/>
        <v>0.74454385473207185</v>
      </c>
      <c r="T448">
        <v>1</v>
      </c>
    </row>
    <row r="449" spans="1:20" x14ac:dyDescent="0.4">
      <c r="A449">
        <v>103</v>
      </c>
      <c r="B449" t="s">
        <v>18</v>
      </c>
      <c r="C449" t="s">
        <v>19</v>
      </c>
      <c r="D449" t="s">
        <v>22</v>
      </c>
      <c r="E449">
        <f t="shared" si="13"/>
        <v>0.81659388646288222</v>
      </c>
      <c r="F449">
        <f t="shared" si="14"/>
        <v>5.2499999999999998E-2</v>
      </c>
      <c r="G449">
        <f t="shared" si="15"/>
        <v>0.31210855949895616</v>
      </c>
      <c r="H449">
        <f t="shared" si="16"/>
        <v>0.49174078780177888</v>
      </c>
      <c r="I449">
        <f t="shared" si="17"/>
        <v>0.83673469387755106</v>
      </c>
      <c r="L449">
        <f t="shared" si="18"/>
        <v>0.36953067539925455</v>
      </c>
      <c r="M449">
        <f t="shared" si="19"/>
        <v>0.61223238767970312</v>
      </c>
      <c r="O449">
        <f t="shared" si="20"/>
        <v>0</v>
      </c>
      <c r="P449">
        <f t="shared" si="21"/>
        <v>0.75421154470198892</v>
      </c>
      <c r="R449">
        <v>0.18548258681671673</v>
      </c>
      <c r="S449">
        <f t="shared" si="22"/>
        <v>0.38750896737385376</v>
      </c>
      <c r="T449">
        <v>1</v>
      </c>
    </row>
    <row r="450" spans="1:20" x14ac:dyDescent="0.4">
      <c r="A450">
        <v>104</v>
      </c>
      <c r="B450" t="s">
        <v>18</v>
      </c>
      <c r="C450" t="s">
        <v>19</v>
      </c>
      <c r="D450" t="s">
        <v>22</v>
      </c>
      <c r="E450">
        <f t="shared" si="13"/>
        <v>0.89082969432314407</v>
      </c>
      <c r="F450">
        <f t="shared" si="14"/>
        <v>5.0000000000000001E-3</v>
      </c>
      <c r="G450">
        <f t="shared" si="15"/>
        <v>0.56263048016701467</v>
      </c>
      <c r="H450">
        <f t="shared" si="16"/>
        <v>0.67979669631512074</v>
      </c>
      <c r="I450">
        <f t="shared" si="17"/>
        <v>0.42857142857142855</v>
      </c>
      <c r="L450">
        <f t="shared" si="18"/>
        <v>0.41370212940414663</v>
      </c>
      <c r="M450">
        <f t="shared" si="19"/>
        <v>0.76435776439329484</v>
      </c>
      <c r="O450">
        <f t="shared" si="20"/>
        <v>7.5245643351168498E-2</v>
      </c>
      <c r="P450">
        <f t="shared" si="21"/>
        <v>0.13553234175310405</v>
      </c>
      <c r="R450">
        <v>9.3623058202400578E-2</v>
      </c>
      <c r="S450">
        <f t="shared" si="22"/>
        <v>0.13332554834407515</v>
      </c>
      <c r="T450">
        <v>1</v>
      </c>
    </row>
    <row r="451" spans="1:20" x14ac:dyDescent="0.4">
      <c r="A451">
        <v>105</v>
      </c>
      <c r="B451" t="s">
        <v>18</v>
      </c>
      <c r="C451" t="s">
        <v>19</v>
      </c>
      <c r="D451" t="s">
        <v>20</v>
      </c>
      <c r="E451">
        <f t="shared" si="13"/>
        <v>0.94759825327510938</v>
      </c>
      <c r="F451">
        <f t="shared" si="14"/>
        <v>0</v>
      </c>
      <c r="G451">
        <f t="shared" si="15"/>
        <v>0.93423799582463474</v>
      </c>
      <c r="H451">
        <f t="shared" si="16"/>
        <v>0.89961880559085139</v>
      </c>
      <c r="I451">
        <f t="shared" si="17"/>
        <v>0.38775510204081631</v>
      </c>
      <c r="L451">
        <f t="shared" si="18"/>
        <v>0.37165150185189327</v>
      </c>
      <c r="M451">
        <f t="shared" si="19"/>
        <v>0.92171831730159781</v>
      </c>
      <c r="O451">
        <f t="shared" si="20"/>
        <v>1.6069799111233646E-2</v>
      </c>
      <c r="P451">
        <f t="shared" si="21"/>
        <v>0.6252671871187524</v>
      </c>
      <c r="R451">
        <v>5.3190106429129365E-2</v>
      </c>
      <c r="S451">
        <f t="shared" si="22"/>
        <v>6.1739450624781332E-2</v>
      </c>
      <c r="T451">
        <v>1</v>
      </c>
    </row>
    <row r="452" spans="1:20" x14ac:dyDescent="0.4">
      <c r="A452">
        <v>106</v>
      </c>
      <c r="B452" t="s">
        <v>18</v>
      </c>
      <c r="C452" t="s">
        <v>19</v>
      </c>
      <c r="D452" t="s">
        <v>20</v>
      </c>
      <c r="E452">
        <f t="shared" si="13"/>
        <v>0.95196506550218329</v>
      </c>
      <c r="F452">
        <f t="shared" si="14"/>
        <v>0</v>
      </c>
      <c r="G452">
        <f t="shared" si="15"/>
        <v>0.73382045929018791</v>
      </c>
      <c r="H452">
        <f t="shared" si="16"/>
        <v>0.80241423125794165</v>
      </c>
      <c r="I452">
        <f t="shared" si="17"/>
        <v>0.40816326530612246</v>
      </c>
      <c r="L452">
        <f t="shared" si="18"/>
        <v>0.47795753229426774</v>
      </c>
      <c r="M452">
        <f t="shared" si="19"/>
        <v>0.8748385180290964</v>
      </c>
      <c r="O452">
        <f t="shared" si="20"/>
        <v>3.3350751570040041E-2</v>
      </c>
      <c r="P452">
        <f t="shared" si="21"/>
        <v>0.30276525670670246</v>
      </c>
      <c r="R452">
        <v>6.5397925017242578E-2</v>
      </c>
      <c r="S452">
        <f t="shared" si="22"/>
        <v>8.3627150568894693E-2</v>
      </c>
      <c r="T452">
        <v>1</v>
      </c>
    </row>
    <row r="453" spans="1:20" x14ac:dyDescent="0.4">
      <c r="A453">
        <v>107</v>
      </c>
      <c r="B453" t="s">
        <v>18</v>
      </c>
      <c r="C453" t="s">
        <v>19</v>
      </c>
      <c r="D453" t="s">
        <v>23</v>
      </c>
      <c r="E453">
        <f t="shared" si="13"/>
        <v>0.81659388646288222</v>
      </c>
      <c r="F453">
        <f t="shared" si="14"/>
        <v>0.19500000000000001</v>
      </c>
      <c r="G453">
        <f t="shared" si="15"/>
        <v>0</v>
      </c>
      <c r="H453">
        <f t="shared" si="16"/>
        <v>0.2115628970775095</v>
      </c>
      <c r="I453">
        <f t="shared" si="17"/>
        <v>0.95918367346938771</v>
      </c>
      <c r="L453">
        <f t="shared" si="18"/>
        <v>0.45094375909039192</v>
      </c>
      <c r="M453">
        <f t="shared" si="19"/>
        <v>0.44113245619537889</v>
      </c>
      <c r="O453">
        <f t="shared" si="20"/>
        <v>0.10933804994867015</v>
      </c>
      <c r="P453">
        <f t="shared" si="21"/>
        <v>0.62524226792482973</v>
      </c>
      <c r="R453">
        <v>1.0751172548958319</v>
      </c>
      <c r="S453">
        <f t="shared" si="22"/>
        <v>4.067101871841901</v>
      </c>
      <c r="T453">
        <v>1</v>
      </c>
    </row>
    <row r="454" spans="1:20" x14ac:dyDescent="0.4">
      <c r="A454">
        <v>108</v>
      </c>
      <c r="B454" t="s">
        <v>18</v>
      </c>
      <c r="C454" t="s">
        <v>19</v>
      </c>
      <c r="D454" t="s">
        <v>22</v>
      </c>
      <c r="E454">
        <f t="shared" si="13"/>
        <v>0.79912663755458513</v>
      </c>
      <c r="F454">
        <f t="shared" si="14"/>
        <v>0.40749999999999997</v>
      </c>
      <c r="G454">
        <f t="shared" si="15"/>
        <v>0.36430062630480164</v>
      </c>
      <c r="H454">
        <f t="shared" si="16"/>
        <v>0.47141041931385003</v>
      </c>
      <c r="I454">
        <f t="shared" si="17"/>
        <v>0.75510204081632648</v>
      </c>
      <c r="L454">
        <f t="shared" si="18"/>
        <v>0.48428770407693983</v>
      </c>
      <c r="M454">
        <f t="shared" si="19"/>
        <v>0.59219577124360656</v>
      </c>
      <c r="O454">
        <f t="shared" si="20"/>
        <v>7.0739332851010805E-2</v>
      </c>
      <c r="P454">
        <f t="shared" si="21"/>
        <v>1</v>
      </c>
      <c r="R454">
        <v>0.2030189278934019</v>
      </c>
      <c r="S454">
        <f t="shared" si="22"/>
        <v>0.48536927913405908</v>
      </c>
      <c r="T454">
        <v>1</v>
      </c>
    </row>
    <row r="455" spans="1:20" x14ac:dyDescent="0.4">
      <c r="A455">
        <v>109</v>
      </c>
      <c r="B455" t="s">
        <v>18</v>
      </c>
      <c r="C455" t="s">
        <v>19</v>
      </c>
      <c r="D455" t="s">
        <v>22</v>
      </c>
      <c r="E455">
        <f t="shared" si="13"/>
        <v>0.80786026200873362</v>
      </c>
      <c r="F455">
        <f t="shared" si="14"/>
        <v>0.04</v>
      </c>
      <c r="G455">
        <f t="shared" si="15"/>
        <v>0.35699373695198333</v>
      </c>
      <c r="H455">
        <f t="shared" si="16"/>
        <v>0.57941550190597202</v>
      </c>
      <c r="I455">
        <f t="shared" si="17"/>
        <v>0.79591836734693877</v>
      </c>
      <c r="L455">
        <f t="shared" si="18"/>
        <v>0.5494306056021877</v>
      </c>
      <c r="M455">
        <f t="shared" si="19"/>
        <v>0.66402779560084724</v>
      </c>
      <c r="O455">
        <f t="shared" si="20"/>
        <v>0.22699418791453241</v>
      </c>
      <c r="P455">
        <f t="shared" si="21"/>
        <v>0.74634932050483205</v>
      </c>
      <c r="R455">
        <v>0.13203452609531455</v>
      </c>
      <c r="S455">
        <f t="shared" si="22"/>
        <v>0.25143556277458839</v>
      </c>
      <c r="T455">
        <v>1</v>
      </c>
    </row>
    <row r="456" spans="1:20" x14ac:dyDescent="0.4">
      <c r="A456">
        <v>110</v>
      </c>
      <c r="B456" t="s">
        <v>18</v>
      </c>
      <c r="C456" t="s">
        <v>19</v>
      </c>
      <c r="D456" t="s">
        <v>22</v>
      </c>
      <c r="E456">
        <f t="shared" si="13"/>
        <v>0.85589519650655033</v>
      </c>
      <c r="F456">
        <f t="shared" si="14"/>
        <v>7.4999999999999997E-3</v>
      </c>
      <c r="G456">
        <f t="shared" si="15"/>
        <v>0.4624217118997912</v>
      </c>
      <c r="H456">
        <f t="shared" si="16"/>
        <v>0.58576874205844975</v>
      </c>
      <c r="I456">
        <f t="shared" si="17"/>
        <v>0.79591836734693877</v>
      </c>
      <c r="L456">
        <f t="shared" si="18"/>
        <v>0.46901803953230692</v>
      </c>
      <c r="M456">
        <f t="shared" si="19"/>
        <v>0.6881831541893253</v>
      </c>
      <c r="O456">
        <f t="shared" si="20"/>
        <v>0.73715213590971018</v>
      </c>
      <c r="P456">
        <f t="shared" si="21"/>
        <v>0.92276373886667207</v>
      </c>
      <c r="R456">
        <v>0.12833229680310226</v>
      </c>
      <c r="S456">
        <f t="shared" si="22"/>
        <v>0.22867764183014608</v>
      </c>
      <c r="T456">
        <v>1</v>
      </c>
    </row>
    <row r="457" spans="1:20" x14ac:dyDescent="0.4">
      <c r="A457">
        <v>111</v>
      </c>
      <c r="B457" t="s">
        <v>18</v>
      </c>
      <c r="C457" t="s">
        <v>19</v>
      </c>
      <c r="D457" t="s">
        <v>22</v>
      </c>
      <c r="E457">
        <f t="shared" si="13"/>
        <v>0.81659388646288222</v>
      </c>
      <c r="F457">
        <f t="shared" si="14"/>
        <v>0.23250000000000001</v>
      </c>
      <c r="G457">
        <f t="shared" si="15"/>
        <v>0.43110647181628392</v>
      </c>
      <c r="H457">
        <f t="shared" si="16"/>
        <v>0.50444726810673435</v>
      </c>
      <c r="I457">
        <f t="shared" si="17"/>
        <v>0.79591836734693877</v>
      </c>
      <c r="L457">
        <f t="shared" si="18"/>
        <v>0.5144108615510391</v>
      </c>
      <c r="M457">
        <f t="shared" si="19"/>
        <v>0.62447572360961556</v>
      </c>
      <c r="O457">
        <f t="shared" si="20"/>
        <v>0.10566445408918974</v>
      </c>
      <c r="P457">
        <f t="shared" si="21"/>
        <v>0.99362246487181449</v>
      </c>
      <c r="R457">
        <v>0.17331922471725661</v>
      </c>
      <c r="S457">
        <f t="shared" si="22"/>
        <v>0.36351740355619161</v>
      </c>
      <c r="T457">
        <v>1</v>
      </c>
    </row>
    <row r="458" spans="1:20" x14ac:dyDescent="0.4">
      <c r="A458">
        <v>112</v>
      </c>
      <c r="B458" t="s">
        <v>18</v>
      </c>
      <c r="C458" t="s">
        <v>19</v>
      </c>
      <c r="D458" t="s">
        <v>21</v>
      </c>
      <c r="E458">
        <f t="shared" si="13"/>
        <v>0.85589519650655033</v>
      </c>
      <c r="F458">
        <f t="shared" si="14"/>
        <v>2.5000000000000001E-3</v>
      </c>
      <c r="G458">
        <f t="shared" si="15"/>
        <v>0.57098121085594999</v>
      </c>
      <c r="H458">
        <f t="shared" si="16"/>
        <v>0.69822109275730615</v>
      </c>
      <c r="I458">
        <f t="shared" si="17"/>
        <v>0.59183673469387754</v>
      </c>
      <c r="L458">
        <f t="shared" si="18"/>
        <v>0.57137469358553494</v>
      </c>
      <c r="M458">
        <f t="shared" si="19"/>
        <v>0.76282394538504494</v>
      </c>
      <c r="O458">
        <f t="shared" si="20"/>
        <v>0.20001221188832247</v>
      </c>
      <c r="P458">
        <f t="shared" si="21"/>
        <v>0.58438379313813082</v>
      </c>
      <c r="R458">
        <v>8.8636535235066732E-2</v>
      </c>
      <c r="S458">
        <f t="shared" si="22"/>
        <v>0.13254727454714679</v>
      </c>
      <c r="T458">
        <v>1</v>
      </c>
    </row>
    <row r="459" spans="1:20" x14ac:dyDescent="0.4">
      <c r="A459">
        <v>113</v>
      </c>
      <c r="B459" t="s">
        <v>18</v>
      </c>
      <c r="C459" t="s">
        <v>19</v>
      </c>
      <c r="D459" t="s">
        <v>22</v>
      </c>
      <c r="E459">
        <f t="shared" si="13"/>
        <v>0.86026200873362468</v>
      </c>
      <c r="F459">
        <f t="shared" si="14"/>
        <v>0.11749999999999999</v>
      </c>
      <c r="G459">
        <f t="shared" si="15"/>
        <v>0.71085594989561585</v>
      </c>
      <c r="H459">
        <f t="shared" si="16"/>
        <v>0.71092757306226173</v>
      </c>
      <c r="I459">
        <f t="shared" si="17"/>
        <v>0.51020408163265307</v>
      </c>
      <c r="L459">
        <f t="shared" si="18"/>
        <v>0.59448519537860267</v>
      </c>
      <c r="M459">
        <f t="shared" si="19"/>
        <v>0.77737940295758456</v>
      </c>
      <c r="O459">
        <f t="shared" si="20"/>
        <v>2.8799283731771461E-2</v>
      </c>
      <c r="P459">
        <f t="shared" si="21"/>
        <v>0.38002731270019391</v>
      </c>
      <c r="R459">
        <v>8.4452997857008202E-2</v>
      </c>
      <c r="S459">
        <f t="shared" si="22"/>
        <v>0.12090278695433564</v>
      </c>
      <c r="T459">
        <v>1</v>
      </c>
    </row>
    <row r="460" spans="1:20" x14ac:dyDescent="0.4">
      <c r="A460">
        <v>114</v>
      </c>
      <c r="B460" t="s">
        <v>18</v>
      </c>
      <c r="C460" t="s">
        <v>19</v>
      </c>
      <c r="D460" t="s">
        <v>22</v>
      </c>
      <c r="E460">
        <f t="shared" si="13"/>
        <v>0.84716157205240172</v>
      </c>
      <c r="F460">
        <f t="shared" si="14"/>
        <v>0.02</v>
      </c>
      <c r="G460">
        <f t="shared" si="15"/>
        <v>0.54801670146137793</v>
      </c>
      <c r="H460">
        <f t="shared" si="16"/>
        <v>0.62579415501905966</v>
      </c>
      <c r="I460">
        <f t="shared" si="17"/>
        <v>0.73469387755102045</v>
      </c>
      <c r="L460">
        <f t="shared" si="18"/>
        <v>0.49435875577197652</v>
      </c>
      <c r="M460">
        <f t="shared" si="19"/>
        <v>0.7176286319384938</v>
      </c>
      <c r="O460">
        <f t="shared" si="20"/>
        <v>0.20039802816907695</v>
      </c>
      <c r="P460">
        <f t="shared" si="21"/>
        <v>0.90005555047616059</v>
      </c>
      <c r="R460">
        <v>0.10973520994743924</v>
      </c>
      <c r="S460">
        <f t="shared" si="22"/>
        <v>0.18144671944885057</v>
      </c>
      <c r="T460">
        <v>1</v>
      </c>
    </row>
    <row r="461" spans="1:20" x14ac:dyDescent="0.4">
      <c r="A461">
        <v>115</v>
      </c>
      <c r="B461" t="s">
        <v>18</v>
      </c>
      <c r="C461" t="s">
        <v>19</v>
      </c>
      <c r="D461" t="s">
        <v>21</v>
      </c>
      <c r="E461">
        <f t="shared" si="13"/>
        <v>0.9126637554585153</v>
      </c>
      <c r="F461">
        <f t="shared" si="14"/>
        <v>0</v>
      </c>
      <c r="G461">
        <f t="shared" si="15"/>
        <v>0.86221294363256784</v>
      </c>
      <c r="H461">
        <f t="shared" si="16"/>
        <v>0.77509529860228721</v>
      </c>
      <c r="I461">
        <f t="shared" si="17"/>
        <v>0.38775510204081631</v>
      </c>
      <c r="L461">
        <f t="shared" si="18"/>
        <v>0.55798642416076016</v>
      </c>
      <c r="M461">
        <f t="shared" si="19"/>
        <v>0.82811286542504803</v>
      </c>
      <c r="O461">
        <f t="shared" si="20"/>
        <v>0.10295855787865887</v>
      </c>
      <c r="P461">
        <f t="shared" si="21"/>
        <v>0.54766788359925689</v>
      </c>
      <c r="R461">
        <v>7.2369040719079611E-2</v>
      </c>
      <c r="S461">
        <f t="shared" si="22"/>
        <v>8.9081836913438836E-2</v>
      </c>
      <c r="T461">
        <v>1</v>
      </c>
    </row>
    <row r="462" spans="1:20" x14ac:dyDescent="0.4">
      <c r="A462">
        <v>116</v>
      </c>
      <c r="B462" t="s">
        <v>18</v>
      </c>
      <c r="C462" t="s">
        <v>19</v>
      </c>
      <c r="D462" t="s">
        <v>21</v>
      </c>
      <c r="E462">
        <f t="shared" si="13"/>
        <v>0.92576419213973815</v>
      </c>
      <c r="F462">
        <f t="shared" si="14"/>
        <v>0</v>
      </c>
      <c r="G462">
        <f t="shared" si="15"/>
        <v>0.93006263048016702</v>
      </c>
      <c r="H462">
        <f t="shared" si="16"/>
        <v>0.83100381194409145</v>
      </c>
      <c r="I462">
        <f t="shared" si="17"/>
        <v>0.69387755102040816</v>
      </c>
      <c r="L462">
        <f t="shared" si="18"/>
        <v>0.62074081288957494</v>
      </c>
      <c r="M462">
        <f t="shared" si="19"/>
        <v>0.87320790102315227</v>
      </c>
      <c r="O462">
        <f t="shared" si="20"/>
        <v>7.7108152476120621E-3</v>
      </c>
      <c r="P462">
        <f t="shared" si="21"/>
        <v>0.44228903705112621</v>
      </c>
      <c r="R462">
        <v>6.2144005089455653E-2</v>
      </c>
      <c r="S462">
        <f t="shared" si="22"/>
        <v>8.1043596973921453E-2</v>
      </c>
      <c r="T462">
        <v>1</v>
      </c>
    </row>
    <row r="463" spans="1:20" x14ac:dyDescent="0.4">
      <c r="A463">
        <v>117</v>
      </c>
      <c r="B463" t="s">
        <v>18</v>
      </c>
      <c r="C463" t="s">
        <v>19</v>
      </c>
      <c r="D463" t="s">
        <v>22</v>
      </c>
      <c r="E463">
        <f t="shared" si="13"/>
        <v>0.8646288209606986</v>
      </c>
      <c r="F463">
        <f t="shared" si="14"/>
        <v>6.5000000000000002E-2</v>
      </c>
      <c r="G463">
        <f t="shared" si="15"/>
        <v>0.68371607515657618</v>
      </c>
      <c r="H463">
        <f t="shared" si="16"/>
        <v>0.58449809402795416</v>
      </c>
      <c r="I463">
        <f t="shared" si="17"/>
        <v>0.59183673469387754</v>
      </c>
      <c r="L463">
        <f t="shared" si="18"/>
        <v>0.63119305628186728</v>
      </c>
      <c r="M463">
        <f t="shared" si="19"/>
        <v>0.6953316555725213</v>
      </c>
      <c r="O463">
        <f t="shared" si="20"/>
        <v>4.2324692016136402E-2</v>
      </c>
      <c r="P463">
        <f t="shared" si="21"/>
        <v>5.0891094164819906E-2</v>
      </c>
      <c r="R463">
        <v>0.12715704127072458</v>
      </c>
      <c r="S463">
        <f t="shared" si="22"/>
        <v>0.19477389915567905</v>
      </c>
      <c r="T463">
        <v>1</v>
      </c>
    </row>
    <row r="464" spans="1:20" x14ac:dyDescent="0.4">
      <c r="A464">
        <v>118</v>
      </c>
      <c r="B464" t="s">
        <v>18</v>
      </c>
      <c r="C464" t="s">
        <v>19</v>
      </c>
      <c r="D464" t="s">
        <v>22</v>
      </c>
      <c r="E464">
        <f t="shared" si="13"/>
        <v>0.94759825327510938</v>
      </c>
      <c r="F464">
        <f t="shared" si="14"/>
        <v>5.0000000000000001E-3</v>
      </c>
      <c r="G464">
        <f t="shared" si="15"/>
        <v>0.73695198329853862</v>
      </c>
      <c r="H464">
        <f t="shared" si="16"/>
        <v>0.76810673443456168</v>
      </c>
      <c r="I464">
        <f t="shared" si="17"/>
        <v>0.69387755102040816</v>
      </c>
      <c r="L464">
        <f t="shared" si="18"/>
        <v>0.59061776429782942</v>
      </c>
      <c r="M464">
        <f t="shared" si="19"/>
        <v>0.81613918982938682</v>
      </c>
      <c r="O464">
        <f t="shared" si="20"/>
        <v>1.6768356557842867E-2</v>
      </c>
      <c r="P464">
        <f t="shared" si="21"/>
        <v>0.53423769664155329</v>
      </c>
      <c r="R464">
        <v>7.727295865934819E-2</v>
      </c>
      <c r="S464">
        <f t="shared" si="22"/>
        <v>0.1101467853550878</v>
      </c>
      <c r="T464">
        <v>1</v>
      </c>
    </row>
    <row r="465" spans="1:20" x14ac:dyDescent="0.4">
      <c r="A465">
        <v>119</v>
      </c>
      <c r="B465" t="s">
        <v>18</v>
      </c>
      <c r="C465" t="s">
        <v>19</v>
      </c>
      <c r="D465" t="s">
        <v>22</v>
      </c>
      <c r="E465">
        <f t="shared" si="13"/>
        <v>0.89082969432314407</v>
      </c>
      <c r="F465">
        <f t="shared" si="14"/>
        <v>1.7500000000000002E-2</v>
      </c>
      <c r="G465">
        <f t="shared" si="15"/>
        <v>0.51461377870563674</v>
      </c>
      <c r="H465">
        <f t="shared" si="16"/>
        <v>0.68614993646759848</v>
      </c>
      <c r="I465">
        <f t="shared" si="17"/>
        <v>0.65306122448979587</v>
      </c>
      <c r="L465">
        <f t="shared" si="18"/>
        <v>0.66831597486753247</v>
      </c>
      <c r="M465">
        <f t="shared" si="19"/>
        <v>0.74845808965686289</v>
      </c>
      <c r="O465">
        <f t="shared" si="20"/>
        <v>6.7914500465107094E-2</v>
      </c>
      <c r="P465">
        <f t="shared" si="21"/>
        <v>0.79970312925280784</v>
      </c>
      <c r="R465">
        <v>9.6607168595718537E-2</v>
      </c>
      <c r="S465">
        <f t="shared" si="22"/>
        <v>0.15272638289060211</v>
      </c>
      <c r="T465">
        <v>1</v>
      </c>
    </row>
    <row r="466" spans="1:20" x14ac:dyDescent="0.4">
      <c r="A466">
        <v>120</v>
      </c>
      <c r="B466" t="s">
        <v>18</v>
      </c>
      <c r="C466" t="s">
        <v>19</v>
      </c>
      <c r="D466" t="s">
        <v>22</v>
      </c>
      <c r="E466">
        <f t="shared" si="13"/>
        <v>0.88646288209606983</v>
      </c>
      <c r="F466">
        <f t="shared" si="14"/>
        <v>0.02</v>
      </c>
      <c r="G466">
        <f t="shared" si="15"/>
        <v>0.54906054279749483</v>
      </c>
      <c r="H466">
        <f t="shared" si="16"/>
        <v>0.73316391359593402</v>
      </c>
      <c r="I466">
        <f t="shared" si="17"/>
        <v>0.77551020408163263</v>
      </c>
      <c r="L466">
        <f t="shared" si="18"/>
        <v>0.72707071249578648</v>
      </c>
      <c r="M466">
        <f t="shared" si="19"/>
        <v>0.78725395823606981</v>
      </c>
      <c r="O466">
        <f t="shared" si="20"/>
        <v>1.9697608748494959E-2</v>
      </c>
      <c r="P466">
        <f t="shared" si="21"/>
        <v>0.72964164765601791</v>
      </c>
      <c r="R466">
        <v>8.1960803628895157E-2</v>
      </c>
      <c r="S466">
        <f t="shared" si="22"/>
        <v>0.13183791189952695</v>
      </c>
      <c r="T466">
        <v>1</v>
      </c>
    </row>
    <row r="467" spans="1:20" x14ac:dyDescent="0.4">
      <c r="A467">
        <v>121</v>
      </c>
      <c r="B467" t="s">
        <v>18</v>
      </c>
      <c r="C467" t="s">
        <v>19</v>
      </c>
      <c r="D467" t="s">
        <v>22</v>
      </c>
      <c r="E467">
        <f t="shared" si="13"/>
        <v>0.85152838427947608</v>
      </c>
      <c r="F467">
        <f t="shared" si="14"/>
        <v>5.7500000000000002E-2</v>
      </c>
      <c r="G467">
        <f t="shared" si="15"/>
        <v>0.325678496868476</v>
      </c>
      <c r="H467">
        <f t="shared" si="16"/>
        <v>0.41232528589580686</v>
      </c>
      <c r="I467">
        <f t="shared" si="17"/>
        <v>0.83673469387755106</v>
      </c>
      <c r="L467">
        <f t="shared" si="18"/>
        <v>0.74609380114518586</v>
      </c>
      <c r="M467">
        <f t="shared" si="19"/>
        <v>0.57472431749983943</v>
      </c>
      <c r="O467">
        <f t="shared" si="20"/>
        <v>0.16335051138770587</v>
      </c>
      <c r="P467">
        <f t="shared" si="21"/>
        <v>0.79597510000415284</v>
      </c>
      <c r="R467">
        <v>0.26888037739065457</v>
      </c>
      <c r="S467">
        <f t="shared" si="22"/>
        <v>0.58332766073869824</v>
      </c>
      <c r="T467">
        <v>1</v>
      </c>
    </row>
    <row r="468" spans="1:20" x14ac:dyDescent="0.4">
      <c r="A468">
        <v>122</v>
      </c>
      <c r="B468" t="s">
        <v>18</v>
      </c>
      <c r="C468" t="s">
        <v>19</v>
      </c>
      <c r="D468" t="s">
        <v>23</v>
      </c>
      <c r="E468">
        <f t="shared" si="13"/>
        <v>0.82096069868995625</v>
      </c>
      <c r="F468">
        <f t="shared" si="14"/>
        <v>0.14499999999999999</v>
      </c>
      <c r="G468">
        <f t="shared" si="15"/>
        <v>0</v>
      </c>
      <c r="H468">
        <f t="shared" si="16"/>
        <v>0.21092757306226173</v>
      </c>
      <c r="I468">
        <f t="shared" si="17"/>
        <v>1</v>
      </c>
      <c r="L468">
        <f t="shared" si="18"/>
        <v>0.7315325416111581</v>
      </c>
      <c r="M468">
        <f t="shared" si="19"/>
        <v>0.42368151623112066</v>
      </c>
      <c r="O468">
        <f t="shared" si="20"/>
        <v>7.410653200678112E-2</v>
      </c>
      <c r="P468">
        <f t="shared" si="21"/>
        <v>0.85674135616249691</v>
      </c>
      <c r="R468">
        <v>1.3148880182394849</v>
      </c>
      <c r="S468">
        <f t="shared" si="22"/>
        <v>4.9342490107915848</v>
      </c>
      <c r="T468">
        <v>1</v>
      </c>
    </row>
    <row r="469" spans="1:20" x14ac:dyDescent="0.4">
      <c r="A469">
        <v>123</v>
      </c>
      <c r="B469" t="s">
        <v>18</v>
      </c>
      <c r="C469" t="s">
        <v>19</v>
      </c>
      <c r="D469" t="s">
        <v>23</v>
      </c>
      <c r="E469">
        <f t="shared" si="13"/>
        <v>0.86026200873362468</v>
      </c>
      <c r="F469">
        <f t="shared" si="14"/>
        <v>0.1275</v>
      </c>
      <c r="G469">
        <f t="shared" si="15"/>
        <v>0</v>
      </c>
      <c r="H469">
        <f t="shared" si="16"/>
        <v>0.19567979669631511</v>
      </c>
      <c r="I469">
        <f t="shared" si="17"/>
        <v>1</v>
      </c>
      <c r="L469">
        <f t="shared" si="18"/>
        <v>0.74552378631769545</v>
      </c>
      <c r="M469">
        <f t="shared" si="19"/>
        <v>0.42765484707788204</v>
      </c>
      <c r="O469">
        <f t="shared" si="20"/>
        <v>0.16722835488121501</v>
      </c>
      <c r="P469">
        <f t="shared" si="21"/>
        <v>0.44451291751425437</v>
      </c>
      <c r="R469">
        <v>1.6101110802859073</v>
      </c>
      <c r="S469">
        <f t="shared" si="22"/>
        <v>6.0293635407285802</v>
      </c>
      <c r="T469">
        <v>1</v>
      </c>
    </row>
    <row r="470" spans="1:20" x14ac:dyDescent="0.4">
      <c r="A470">
        <v>124</v>
      </c>
      <c r="B470" t="s">
        <v>18</v>
      </c>
      <c r="C470" t="s">
        <v>19</v>
      </c>
      <c r="D470" t="s">
        <v>21</v>
      </c>
      <c r="E470">
        <f t="shared" si="13"/>
        <v>0.86899563318777295</v>
      </c>
      <c r="F470">
        <f t="shared" si="14"/>
        <v>2.5000000000000001E-3</v>
      </c>
      <c r="G470">
        <f t="shared" si="15"/>
        <v>0.15970772442588727</v>
      </c>
      <c r="H470">
        <f t="shared" si="16"/>
        <v>0.40025412960609907</v>
      </c>
      <c r="I470">
        <f t="shared" si="17"/>
        <v>0.79591836734693877</v>
      </c>
      <c r="L470">
        <f t="shared" si="18"/>
        <v>0.71805882087738226</v>
      </c>
      <c r="M470">
        <f t="shared" si="19"/>
        <v>0.57792003595584196</v>
      </c>
      <c r="O470">
        <f t="shared" si="20"/>
        <v>0.48427653401899023</v>
      </c>
      <c r="P470">
        <f t="shared" si="21"/>
        <v>0.7019762907451832</v>
      </c>
      <c r="R470">
        <v>0.28086131548598836</v>
      </c>
      <c r="S470">
        <f t="shared" si="22"/>
        <v>0.63776186647432909</v>
      </c>
      <c r="T470">
        <v>1</v>
      </c>
    </row>
    <row r="471" spans="1:20" x14ac:dyDescent="0.4">
      <c r="A471">
        <v>125</v>
      </c>
      <c r="B471" t="s">
        <v>18</v>
      </c>
      <c r="C471" t="s">
        <v>19</v>
      </c>
      <c r="D471" t="s">
        <v>22</v>
      </c>
      <c r="E471">
        <f t="shared" si="13"/>
        <v>0.7947598253275111</v>
      </c>
      <c r="F471">
        <f t="shared" si="14"/>
        <v>0.97</v>
      </c>
      <c r="G471">
        <f t="shared" si="15"/>
        <v>0.30271398747390399</v>
      </c>
      <c r="H471">
        <f t="shared" si="16"/>
        <v>0.36086404066073691</v>
      </c>
      <c r="I471">
        <f t="shared" si="17"/>
        <v>0.8571428571428571</v>
      </c>
      <c r="L471">
        <f t="shared" si="18"/>
        <v>0.74840812986027161</v>
      </c>
      <c r="M471">
        <f t="shared" si="19"/>
        <v>0.51510000624266294</v>
      </c>
      <c r="O471">
        <f t="shared" si="20"/>
        <v>0.11165414690583389</v>
      </c>
      <c r="P471">
        <f t="shared" si="21"/>
        <v>0.2147749789170654</v>
      </c>
      <c r="R471">
        <v>0.36724122137118037</v>
      </c>
      <c r="S471">
        <f t="shared" si="22"/>
        <v>1.7562208482253683</v>
      </c>
      <c r="T471">
        <v>1</v>
      </c>
    </row>
    <row r="472" spans="1:20" x14ac:dyDescent="0.4">
      <c r="A472">
        <v>126</v>
      </c>
      <c r="B472" t="s">
        <v>18</v>
      </c>
      <c r="C472" t="s">
        <v>19</v>
      </c>
      <c r="D472" t="s">
        <v>24</v>
      </c>
      <c r="E472">
        <f t="shared" si="13"/>
        <v>0.7860262008733625</v>
      </c>
      <c r="F472">
        <f t="shared" si="14"/>
        <v>2.5000000000000001E-3</v>
      </c>
      <c r="G472">
        <f t="shared" si="15"/>
        <v>0</v>
      </c>
      <c r="H472">
        <f t="shared" si="16"/>
        <v>0.29796696315120708</v>
      </c>
      <c r="I472">
        <f t="shared" si="17"/>
        <v>0.97959183673469385</v>
      </c>
      <c r="L472">
        <f t="shared" si="18"/>
        <v>0.77484777944610717</v>
      </c>
      <c r="M472">
        <f t="shared" si="19"/>
        <v>0.46877334736030596</v>
      </c>
      <c r="O472">
        <f t="shared" si="20"/>
        <v>0.73851835721953762</v>
      </c>
      <c r="P472">
        <f t="shared" si="21"/>
        <v>0.70552212825755545</v>
      </c>
      <c r="R472">
        <v>0.57063032847418926</v>
      </c>
      <c r="S472">
        <f t="shared" si="22"/>
        <v>1.7346032826934612</v>
      </c>
      <c r="T472">
        <v>1</v>
      </c>
    </row>
    <row r="473" spans="1:20" x14ac:dyDescent="0.4">
      <c r="A473">
        <v>127</v>
      </c>
      <c r="B473" t="s">
        <v>18</v>
      </c>
      <c r="C473" t="s">
        <v>19</v>
      </c>
      <c r="D473" t="s">
        <v>23</v>
      </c>
      <c r="E473">
        <f t="shared" si="13"/>
        <v>0.76419213973799127</v>
      </c>
      <c r="F473">
        <f t="shared" si="14"/>
        <v>7.0000000000000007E-2</v>
      </c>
      <c r="G473">
        <f t="shared" si="15"/>
        <v>4.1753653444676408E-2</v>
      </c>
      <c r="H473">
        <f t="shared" si="16"/>
        <v>0.2649301143583227</v>
      </c>
      <c r="I473">
        <f t="shared" si="17"/>
        <v>0.95918367346938771</v>
      </c>
      <c r="L473">
        <f t="shared" si="18"/>
        <v>0.79807890100431933</v>
      </c>
      <c r="M473">
        <f t="shared" si="19"/>
        <v>0.44265256293893013</v>
      </c>
      <c r="O473">
        <f t="shared" si="20"/>
        <v>8.2792040145840975E-2</v>
      </c>
      <c r="P473">
        <f t="shared" si="21"/>
        <v>0.83289505347106574</v>
      </c>
      <c r="R473">
        <v>0.72649860611566441</v>
      </c>
      <c r="S473">
        <f t="shared" si="22"/>
        <v>2.2747508492189392</v>
      </c>
      <c r="T473">
        <v>1</v>
      </c>
    </row>
    <row r="474" spans="1:20" x14ac:dyDescent="0.4">
      <c r="A474">
        <v>128</v>
      </c>
      <c r="B474" t="s">
        <v>18</v>
      </c>
      <c r="C474" t="s">
        <v>19</v>
      </c>
      <c r="D474" t="s">
        <v>21</v>
      </c>
      <c r="E474">
        <f t="shared" si="13"/>
        <v>0.76855895196506563</v>
      </c>
      <c r="F474">
        <f t="shared" si="14"/>
        <v>0</v>
      </c>
      <c r="G474">
        <f t="shared" si="15"/>
        <v>0.53235908141962418</v>
      </c>
      <c r="H474">
        <f t="shared" si="16"/>
        <v>0.69250317662007621</v>
      </c>
      <c r="I474">
        <f t="shared" si="17"/>
        <v>0.73469387755102045</v>
      </c>
      <c r="L474">
        <f t="shared" si="18"/>
        <v>0.78712757941705735</v>
      </c>
      <c r="M474">
        <f t="shared" si="19"/>
        <v>0.69958859698466225</v>
      </c>
      <c r="O474">
        <f t="shared" si="20"/>
        <v>0.26804180608618833</v>
      </c>
      <c r="P474">
        <f t="shared" si="21"/>
        <v>0.18068613001785888</v>
      </c>
      <c r="R474">
        <v>9.6402493626673358E-2</v>
      </c>
      <c r="S474">
        <f t="shared" si="22"/>
        <v>0.15485297200304979</v>
      </c>
      <c r="T474">
        <v>1</v>
      </c>
    </row>
    <row r="475" spans="1:20" x14ac:dyDescent="0.4">
      <c r="A475">
        <v>129</v>
      </c>
      <c r="B475" t="s">
        <v>18</v>
      </c>
      <c r="C475" t="s">
        <v>19</v>
      </c>
      <c r="D475" t="s">
        <v>20</v>
      </c>
      <c r="E475">
        <f t="shared" si="13"/>
        <v>0.78165938864628814</v>
      </c>
      <c r="F475">
        <f t="shared" si="14"/>
        <v>0</v>
      </c>
      <c r="G475">
        <f t="shared" si="15"/>
        <v>1</v>
      </c>
      <c r="H475">
        <f t="shared" si="16"/>
        <v>0.86912325285895808</v>
      </c>
      <c r="I475">
        <f t="shared" si="17"/>
        <v>0.40816326530612246</v>
      </c>
      <c r="L475">
        <f t="shared" si="18"/>
        <v>0.73909593797732531</v>
      </c>
      <c r="M475">
        <f t="shared" si="19"/>
        <v>0.80780996468721267</v>
      </c>
      <c r="O475">
        <f t="shared" si="20"/>
        <v>1.9517914903824606E-2</v>
      </c>
      <c r="P475">
        <f t="shared" si="21"/>
        <v>0.49238198472452616</v>
      </c>
      <c r="R475">
        <v>6.0809541647856014E-2</v>
      </c>
      <c r="S475">
        <f t="shared" si="22"/>
        <v>7.0280548595250333E-2</v>
      </c>
      <c r="T475">
        <v>1</v>
      </c>
    </row>
    <row r="476" spans="1:20" x14ac:dyDescent="0.4">
      <c r="A476">
        <v>130</v>
      </c>
      <c r="B476" t="s">
        <v>18</v>
      </c>
      <c r="C476" t="s">
        <v>19</v>
      </c>
      <c r="D476" t="s">
        <v>25</v>
      </c>
      <c r="E476">
        <f t="shared" ref="E476:E539" si="23">($E131-$E$343)/($E$344-$E$343)</f>
        <v>0.79912663755458513</v>
      </c>
      <c r="F476">
        <f t="shared" ref="F476:F539" si="24">($F131-$F$343)/($F$344-$F$343)</f>
        <v>0</v>
      </c>
      <c r="G476">
        <f t="shared" ref="G476:G539" si="25">($G131-$G$343)/($G$344-$G$343)</f>
        <v>0.86534446764091866</v>
      </c>
      <c r="H476">
        <f t="shared" ref="H476:H539" si="26">($H131-$H$343)/($H$344-$H$343)</f>
        <v>0.82909783989834818</v>
      </c>
      <c r="I476">
        <f t="shared" ref="I476:I539" si="27">($I131-$I$343)/($I$344-$I$343)</f>
        <v>0.32653061224489793</v>
      </c>
      <c r="L476">
        <f t="shared" ref="L476:L539" si="28">($L131-$L$343)/($L$344-$L$343)</f>
        <v>0.75077797286927861</v>
      </c>
      <c r="M476">
        <f t="shared" ref="M476:M539" si="29">($M131-$M$343)/($M$344-$M$343)</f>
        <v>0.81030338773601529</v>
      </c>
      <c r="O476">
        <f t="shared" ref="O476:O539" si="30">($O131-$O$343)/($O$344-$O$343)</f>
        <v>4.5220021077899478E-2</v>
      </c>
      <c r="P476">
        <f t="shared" ref="P476:P539" si="31">($P131-$P$343)/($P$344-$P$343)</f>
        <v>0.6346276782908542</v>
      </c>
      <c r="R476">
        <v>6.4224777723713572E-2</v>
      </c>
      <c r="S476">
        <f t="shared" ref="S476:S539" si="32">R476/(((1-F476)+G476+H476+(1-I476))/4)</f>
        <v>7.6278458028989471E-2</v>
      </c>
      <c r="T476">
        <v>1</v>
      </c>
    </row>
    <row r="477" spans="1:20" x14ac:dyDescent="0.4">
      <c r="A477">
        <v>131</v>
      </c>
      <c r="B477" t="s">
        <v>31</v>
      </c>
      <c r="C477" t="s">
        <v>32</v>
      </c>
      <c r="D477" t="s">
        <v>25</v>
      </c>
      <c r="E477">
        <f t="shared" si="23"/>
        <v>0.67327510917030575</v>
      </c>
      <c r="F477">
        <f t="shared" si="24"/>
        <v>0</v>
      </c>
      <c r="G477">
        <f t="shared" si="25"/>
        <v>0.77015657620041766</v>
      </c>
      <c r="H477">
        <f t="shared" si="26"/>
        <v>0.73587039390088949</v>
      </c>
      <c r="I477">
        <f t="shared" si="27"/>
        <v>0.36469387755102045</v>
      </c>
      <c r="L477">
        <f t="shared" si="28"/>
        <v>0.75077797286927861</v>
      </c>
      <c r="M477">
        <f t="shared" si="29"/>
        <v>0.81030338773601529</v>
      </c>
      <c r="O477">
        <f t="shared" si="30"/>
        <v>4.5220021077899478E-2</v>
      </c>
      <c r="P477">
        <f t="shared" si="31"/>
        <v>0.6346276782908542</v>
      </c>
      <c r="R477">
        <v>6.4224777723713572E-2</v>
      </c>
      <c r="S477">
        <f t="shared" si="32"/>
        <v>8.178028350578101E-2</v>
      </c>
      <c r="T477">
        <v>0</v>
      </c>
    </row>
    <row r="478" spans="1:20" x14ac:dyDescent="0.4">
      <c r="A478">
        <v>132</v>
      </c>
      <c r="B478" t="s">
        <v>18</v>
      </c>
      <c r="C478" t="s">
        <v>19</v>
      </c>
      <c r="D478" t="s">
        <v>26</v>
      </c>
      <c r="E478">
        <f t="shared" si="23"/>
        <v>0.83842794759825345</v>
      </c>
      <c r="F478">
        <f t="shared" si="24"/>
        <v>0</v>
      </c>
      <c r="G478">
        <f t="shared" si="25"/>
        <v>0.66388308977035493</v>
      </c>
      <c r="H478">
        <f t="shared" si="26"/>
        <v>0.67280813214739521</v>
      </c>
      <c r="I478">
        <f t="shared" si="27"/>
        <v>0.32653061224489793</v>
      </c>
      <c r="L478">
        <f t="shared" si="28"/>
        <v>0.89870919618898659</v>
      </c>
      <c r="M478">
        <f t="shared" si="29"/>
        <v>0.73909660612276218</v>
      </c>
      <c r="O478">
        <f t="shared" si="30"/>
        <v>4.6838392129884131E-2</v>
      </c>
      <c r="P478">
        <f t="shared" si="31"/>
        <v>0.95871954750926669</v>
      </c>
      <c r="R478">
        <v>9.5870761021959586E-2</v>
      </c>
      <c r="S478">
        <f t="shared" si="32"/>
        <v>0.1273962069849541</v>
      </c>
      <c r="T478">
        <v>1</v>
      </c>
    </row>
    <row r="479" spans="1:20" x14ac:dyDescent="0.4">
      <c r="A479">
        <v>133</v>
      </c>
      <c r="B479" t="s">
        <v>18</v>
      </c>
      <c r="C479" t="s">
        <v>19</v>
      </c>
      <c r="D479" t="s">
        <v>26</v>
      </c>
      <c r="E479">
        <f t="shared" si="23"/>
        <v>0.84279475982532748</v>
      </c>
      <c r="F479">
        <f t="shared" si="24"/>
        <v>0</v>
      </c>
      <c r="G479">
        <f t="shared" si="25"/>
        <v>0.62317327766179542</v>
      </c>
      <c r="H479">
        <f t="shared" si="26"/>
        <v>0.66518424396442188</v>
      </c>
      <c r="I479">
        <f t="shared" si="27"/>
        <v>0.32653061224489793</v>
      </c>
      <c r="L479">
        <f t="shared" si="28"/>
        <v>0.82808130398466884</v>
      </c>
      <c r="M479">
        <f t="shared" si="29"/>
        <v>0.73475735886989113</v>
      </c>
      <c r="O479">
        <f t="shared" si="30"/>
        <v>7.2475717828172619E-3</v>
      </c>
      <c r="P479">
        <f t="shared" si="31"/>
        <v>0.48176068533946304</v>
      </c>
      <c r="R479">
        <v>9.8429791164144464E-2</v>
      </c>
      <c r="S479">
        <f t="shared" si="32"/>
        <v>0.13293118629232112</v>
      </c>
      <c r="T479">
        <v>1</v>
      </c>
    </row>
    <row r="480" spans="1:20" x14ac:dyDescent="0.4">
      <c r="A480">
        <v>134</v>
      </c>
      <c r="B480" t="s">
        <v>18</v>
      </c>
      <c r="C480" t="s">
        <v>19</v>
      </c>
      <c r="D480" t="s">
        <v>21</v>
      </c>
      <c r="E480">
        <f t="shared" si="23"/>
        <v>0.8646288209606986</v>
      </c>
      <c r="F480">
        <f t="shared" si="24"/>
        <v>0</v>
      </c>
      <c r="G480">
        <f t="shared" si="25"/>
        <v>0.65135699373695199</v>
      </c>
      <c r="H480">
        <f t="shared" si="26"/>
        <v>0.65692503176620076</v>
      </c>
      <c r="I480">
        <f t="shared" si="27"/>
        <v>0.81632653061224492</v>
      </c>
      <c r="L480">
        <f t="shared" si="28"/>
        <v>0.83693986405231291</v>
      </c>
      <c r="M480">
        <f t="shared" si="29"/>
        <v>0.74516909705826562</v>
      </c>
      <c r="O480">
        <f t="shared" si="30"/>
        <v>0.38006012575106557</v>
      </c>
      <c r="P480">
        <f t="shared" si="31"/>
        <v>5.9073173036397281E-2</v>
      </c>
      <c r="R480">
        <v>9.9085692550507989E-2</v>
      </c>
      <c r="S480">
        <f t="shared" si="32"/>
        <v>0.15904889594321706</v>
      </c>
      <c r="T480">
        <v>1</v>
      </c>
    </row>
    <row r="481" spans="1:20" x14ac:dyDescent="0.4">
      <c r="A481">
        <v>135</v>
      </c>
      <c r="B481" t="s">
        <v>18</v>
      </c>
      <c r="C481" t="s">
        <v>19</v>
      </c>
      <c r="D481" t="s">
        <v>27</v>
      </c>
      <c r="E481">
        <f t="shared" si="23"/>
        <v>0.83406113537117921</v>
      </c>
      <c r="F481">
        <f t="shared" si="24"/>
        <v>1.4999999999999999E-2</v>
      </c>
      <c r="G481">
        <f t="shared" si="25"/>
        <v>0.69728601252609601</v>
      </c>
      <c r="H481">
        <f t="shared" si="26"/>
        <v>0.62071156289707752</v>
      </c>
      <c r="I481">
        <f t="shared" si="27"/>
        <v>0.34693877551020408</v>
      </c>
      <c r="L481">
        <f t="shared" si="28"/>
        <v>0.86576651331042509</v>
      </c>
      <c r="M481">
        <f t="shared" si="29"/>
        <v>0.70205527516725663</v>
      </c>
      <c r="O481">
        <f t="shared" si="30"/>
        <v>0.39926230207418839</v>
      </c>
      <c r="P481">
        <f t="shared" si="31"/>
        <v>0.30937850917626597</v>
      </c>
      <c r="R481">
        <v>0.11386707092070501</v>
      </c>
      <c r="S481">
        <f t="shared" si="32"/>
        <v>0.15407957503965405</v>
      </c>
      <c r="T481">
        <v>1</v>
      </c>
    </row>
    <row r="482" spans="1:20" x14ac:dyDescent="0.4">
      <c r="A482">
        <v>136</v>
      </c>
      <c r="B482" t="s">
        <v>18</v>
      </c>
      <c r="C482" t="s">
        <v>19</v>
      </c>
      <c r="D482" t="s">
        <v>26</v>
      </c>
      <c r="E482">
        <f t="shared" si="23"/>
        <v>0.86899563318777295</v>
      </c>
      <c r="F482">
        <f t="shared" si="24"/>
        <v>0</v>
      </c>
      <c r="G482">
        <f t="shared" si="25"/>
        <v>0.90605427974947805</v>
      </c>
      <c r="H482">
        <f t="shared" si="26"/>
        <v>0.80876747141041938</v>
      </c>
      <c r="I482">
        <f t="shared" si="27"/>
        <v>8.1632653061224483E-2</v>
      </c>
      <c r="L482">
        <f t="shared" si="28"/>
        <v>0.93404190825187783</v>
      </c>
      <c r="M482">
        <f t="shared" si="29"/>
        <v>0.82886990138227656</v>
      </c>
      <c r="O482">
        <f t="shared" si="30"/>
        <v>4.5964376859070913E-2</v>
      </c>
      <c r="P482">
        <f t="shared" si="31"/>
        <v>0.9211434716345932</v>
      </c>
      <c r="R482">
        <v>6.6893684792241989E-2</v>
      </c>
      <c r="S482">
        <f t="shared" si="32"/>
        <v>7.3647347260013429E-2</v>
      </c>
      <c r="T482">
        <v>1</v>
      </c>
    </row>
    <row r="483" spans="1:20" x14ac:dyDescent="0.4">
      <c r="A483">
        <v>137</v>
      </c>
      <c r="B483" t="s">
        <v>18</v>
      </c>
      <c r="C483" t="s">
        <v>19</v>
      </c>
      <c r="D483" t="s">
        <v>21</v>
      </c>
      <c r="E483">
        <f t="shared" si="23"/>
        <v>0.86899563318777295</v>
      </c>
      <c r="F483">
        <f t="shared" si="24"/>
        <v>0</v>
      </c>
      <c r="G483">
        <f t="shared" si="25"/>
        <v>0.48434237995824636</v>
      </c>
      <c r="H483">
        <f t="shared" si="26"/>
        <v>0.54637865311308764</v>
      </c>
      <c r="I483">
        <f t="shared" si="27"/>
        <v>0.40816326530612246</v>
      </c>
      <c r="L483">
        <f t="shared" si="28"/>
        <v>0.88599026647626655</v>
      </c>
      <c r="M483">
        <f t="shared" si="29"/>
        <v>0.67492644600482421</v>
      </c>
      <c r="O483">
        <f t="shared" si="30"/>
        <v>6.0767745450736009E-2</v>
      </c>
      <c r="P483">
        <f t="shared" si="31"/>
        <v>0.802602854127064</v>
      </c>
      <c r="R483">
        <v>0.14509360591887774</v>
      </c>
      <c r="S483">
        <f t="shared" si="32"/>
        <v>0.22130091119787676</v>
      </c>
      <c r="T483">
        <v>1</v>
      </c>
    </row>
    <row r="484" spans="1:20" x14ac:dyDescent="0.4">
      <c r="A484">
        <v>138</v>
      </c>
      <c r="B484" t="s">
        <v>18</v>
      </c>
      <c r="C484" t="s">
        <v>19</v>
      </c>
      <c r="D484" t="s">
        <v>21</v>
      </c>
      <c r="E484">
        <f t="shared" si="23"/>
        <v>0.86026200873362468</v>
      </c>
      <c r="F484">
        <f t="shared" si="24"/>
        <v>0</v>
      </c>
      <c r="G484">
        <f t="shared" si="25"/>
        <v>0.49373695198329853</v>
      </c>
      <c r="H484">
        <f t="shared" si="26"/>
        <v>0.5203303684879288</v>
      </c>
      <c r="I484">
        <f t="shared" si="27"/>
        <v>0.51020408163265307</v>
      </c>
      <c r="L484">
        <f t="shared" si="28"/>
        <v>0.9651507897026248</v>
      </c>
      <c r="M484">
        <f t="shared" si="29"/>
        <v>0.6538115742704832</v>
      </c>
      <c r="O484">
        <f t="shared" si="30"/>
        <v>0.11151995655539047</v>
      </c>
      <c r="P484">
        <f t="shared" si="31"/>
        <v>0.95470370824168027</v>
      </c>
      <c r="R484">
        <v>0.16107316495465457</v>
      </c>
      <c r="S484">
        <f t="shared" si="32"/>
        <v>0.2573194293620748</v>
      </c>
      <c r="T484">
        <v>1</v>
      </c>
    </row>
    <row r="485" spans="1:20" x14ac:dyDescent="0.4">
      <c r="A485">
        <v>139</v>
      </c>
      <c r="B485" t="s">
        <v>18</v>
      </c>
      <c r="C485" t="s">
        <v>19</v>
      </c>
      <c r="D485" t="s">
        <v>26</v>
      </c>
      <c r="E485">
        <f t="shared" si="23"/>
        <v>0.92139737991266391</v>
      </c>
      <c r="F485">
        <f t="shared" si="24"/>
        <v>0</v>
      </c>
      <c r="G485">
        <f t="shared" si="25"/>
        <v>0.97286012526096044</v>
      </c>
      <c r="H485">
        <f t="shared" si="26"/>
        <v>0.8157560355781448</v>
      </c>
      <c r="I485">
        <f t="shared" si="27"/>
        <v>0.22448979591836735</v>
      </c>
      <c r="L485">
        <f t="shared" si="28"/>
        <v>0.94042595184215516</v>
      </c>
      <c r="M485">
        <f t="shared" si="29"/>
        <v>0.85387588613840781</v>
      </c>
      <c r="O485">
        <f t="shared" si="30"/>
        <v>0.45396884413782018</v>
      </c>
      <c r="P485">
        <f t="shared" si="31"/>
        <v>0.3600946846201038</v>
      </c>
      <c r="R485">
        <v>6.5614787109201753E-2</v>
      </c>
      <c r="S485">
        <f t="shared" si="32"/>
        <v>7.363912543057205E-2</v>
      </c>
      <c r="T485">
        <v>1</v>
      </c>
    </row>
    <row r="486" spans="1:20" x14ac:dyDescent="0.4">
      <c r="A486">
        <v>140</v>
      </c>
      <c r="B486" t="s">
        <v>18</v>
      </c>
      <c r="C486" t="s">
        <v>19</v>
      </c>
      <c r="D486" t="s">
        <v>25</v>
      </c>
      <c r="E486">
        <f t="shared" si="23"/>
        <v>0.92576419213973815</v>
      </c>
      <c r="F486">
        <f t="shared" si="24"/>
        <v>0</v>
      </c>
      <c r="G486">
        <f t="shared" si="25"/>
        <v>0.74843423799582465</v>
      </c>
      <c r="H486">
        <f t="shared" si="26"/>
        <v>0.63913595933926304</v>
      </c>
      <c r="I486">
        <f t="shared" si="27"/>
        <v>0.12244897959183673</v>
      </c>
      <c r="L486">
        <f t="shared" si="28"/>
        <v>0.97507771428487289</v>
      </c>
      <c r="M486">
        <f t="shared" si="29"/>
        <v>0.73469355142880022</v>
      </c>
      <c r="O486">
        <f t="shared" si="30"/>
        <v>0.50459009287497991</v>
      </c>
      <c r="P486">
        <f t="shared" si="31"/>
        <v>0.98392655597334189</v>
      </c>
      <c r="R486">
        <v>0.11130643433656436</v>
      </c>
      <c r="S486">
        <f t="shared" si="32"/>
        <v>0.13635810362164241</v>
      </c>
      <c r="T486">
        <v>1</v>
      </c>
    </row>
    <row r="487" spans="1:20" x14ac:dyDescent="0.4">
      <c r="A487">
        <v>141</v>
      </c>
      <c r="B487" t="s">
        <v>18</v>
      </c>
      <c r="C487" t="s">
        <v>19</v>
      </c>
      <c r="D487" t="s">
        <v>25</v>
      </c>
      <c r="E487">
        <f t="shared" si="23"/>
        <v>0.93886462882096078</v>
      </c>
      <c r="F487">
        <f t="shared" si="24"/>
        <v>0</v>
      </c>
      <c r="G487">
        <f t="shared" si="25"/>
        <v>0.9592901878914406</v>
      </c>
      <c r="H487">
        <f t="shared" si="26"/>
        <v>0.7960609911054638</v>
      </c>
      <c r="I487">
        <f t="shared" si="27"/>
        <v>0.16326530612244897</v>
      </c>
      <c r="L487">
        <f t="shared" si="28"/>
        <v>0.93884676162179392</v>
      </c>
      <c r="M487">
        <f t="shared" si="29"/>
        <v>0.84682056355826918</v>
      </c>
      <c r="O487">
        <f t="shared" si="30"/>
        <v>9.9806033489371615E-2</v>
      </c>
      <c r="P487">
        <f t="shared" si="31"/>
        <v>0.57350189392466422</v>
      </c>
      <c r="R487">
        <v>6.9173407675661741E-2</v>
      </c>
      <c r="S487">
        <f t="shared" si="32"/>
        <v>7.702867929525066E-2</v>
      </c>
      <c r="T487">
        <v>1</v>
      </c>
    </row>
    <row r="488" spans="1:20" x14ac:dyDescent="0.4">
      <c r="A488">
        <v>142</v>
      </c>
      <c r="B488" t="s">
        <v>18</v>
      </c>
      <c r="C488" t="s">
        <v>19</v>
      </c>
      <c r="D488" t="s">
        <v>25</v>
      </c>
      <c r="E488">
        <f t="shared" si="23"/>
        <v>0.92576419213973815</v>
      </c>
      <c r="F488">
        <f t="shared" si="24"/>
        <v>0</v>
      </c>
      <c r="G488">
        <f t="shared" si="25"/>
        <v>0.9613778705636743</v>
      </c>
      <c r="H488">
        <f t="shared" si="26"/>
        <v>0.81003811944091497</v>
      </c>
      <c r="I488">
        <f t="shared" si="27"/>
        <v>0.26530612244897961</v>
      </c>
      <c r="L488">
        <f t="shared" si="28"/>
        <v>0.99538592640020795</v>
      </c>
      <c r="M488">
        <f t="shared" si="29"/>
        <v>0.84330770145165435</v>
      </c>
      <c r="O488">
        <f t="shared" si="30"/>
        <v>0.1877157661369237</v>
      </c>
      <c r="P488">
        <f t="shared" si="31"/>
        <v>0.54297780085064873</v>
      </c>
      <c r="R488">
        <v>6.7796500463903647E-2</v>
      </c>
      <c r="S488">
        <f t="shared" si="32"/>
        <v>7.7346692516706589E-2</v>
      </c>
      <c r="T488">
        <v>1</v>
      </c>
    </row>
    <row r="489" spans="1:20" x14ac:dyDescent="0.4">
      <c r="A489">
        <v>143</v>
      </c>
      <c r="B489" t="s">
        <v>18</v>
      </c>
      <c r="C489" t="s">
        <v>19</v>
      </c>
      <c r="D489" t="s">
        <v>22</v>
      </c>
      <c r="E489">
        <f t="shared" si="23"/>
        <v>0.8646288209606986</v>
      </c>
      <c r="F489">
        <f t="shared" si="24"/>
        <v>5.0000000000000001E-3</v>
      </c>
      <c r="G489">
        <f t="shared" si="25"/>
        <v>0.62317327766179542</v>
      </c>
      <c r="H489">
        <f t="shared" si="26"/>
        <v>0.62388818297331627</v>
      </c>
      <c r="I489">
        <f t="shared" si="27"/>
        <v>0.55102040816326525</v>
      </c>
      <c r="L489">
        <f t="shared" si="28"/>
        <v>0.97752005132490372</v>
      </c>
      <c r="M489">
        <f t="shared" si="29"/>
        <v>0.70599104253411815</v>
      </c>
      <c r="O489">
        <f t="shared" si="30"/>
        <v>0.20695558228114355</v>
      </c>
      <c r="P489">
        <f t="shared" si="31"/>
        <v>0.38017875728171274</v>
      </c>
      <c r="R489">
        <v>0.11575246993812006</v>
      </c>
      <c r="S489">
        <f t="shared" si="32"/>
        <v>0.17205604475159683</v>
      </c>
      <c r="T489">
        <v>1</v>
      </c>
    </row>
    <row r="490" spans="1:20" x14ac:dyDescent="0.4">
      <c r="A490">
        <v>144</v>
      </c>
      <c r="B490" t="s">
        <v>18</v>
      </c>
      <c r="C490" t="s">
        <v>19</v>
      </c>
      <c r="D490" t="s">
        <v>25</v>
      </c>
      <c r="E490">
        <f t="shared" si="23"/>
        <v>0.90829694323144095</v>
      </c>
      <c r="F490">
        <f t="shared" si="24"/>
        <v>0</v>
      </c>
      <c r="G490">
        <f t="shared" si="25"/>
        <v>0.87891440501043849</v>
      </c>
      <c r="H490">
        <f t="shared" si="26"/>
        <v>0.78208386277001274</v>
      </c>
      <c r="I490">
        <f t="shared" si="27"/>
        <v>0.26530612244897961</v>
      </c>
      <c r="L490">
        <f t="shared" si="28"/>
        <v>0.90230840408079704</v>
      </c>
      <c r="M490">
        <f t="shared" si="29"/>
        <v>0.82090919369297666</v>
      </c>
      <c r="O490">
        <f t="shared" si="30"/>
        <v>2.2738625321436952E-2</v>
      </c>
      <c r="P490">
        <f t="shared" si="31"/>
        <v>0.70261401331784457</v>
      </c>
      <c r="R490">
        <v>7.2620082986709245E-2</v>
      </c>
      <c r="S490">
        <f t="shared" si="32"/>
        <v>8.5543777090099443E-2</v>
      </c>
      <c r="T490">
        <v>1</v>
      </c>
    </row>
    <row r="491" spans="1:20" x14ac:dyDescent="0.4">
      <c r="A491">
        <v>145</v>
      </c>
      <c r="B491" t="s">
        <v>18</v>
      </c>
      <c r="C491" t="s">
        <v>19</v>
      </c>
      <c r="D491" t="s">
        <v>22</v>
      </c>
      <c r="E491">
        <f t="shared" si="23"/>
        <v>0.88646288209606983</v>
      </c>
      <c r="F491">
        <f t="shared" si="24"/>
        <v>5.0000000000000001E-3</v>
      </c>
      <c r="G491">
        <f t="shared" si="25"/>
        <v>0.47599164926931109</v>
      </c>
      <c r="H491">
        <f t="shared" si="26"/>
        <v>0.54574332909783985</v>
      </c>
      <c r="I491">
        <f t="shared" si="27"/>
        <v>0.61224489795918369</v>
      </c>
      <c r="L491">
        <f t="shared" si="28"/>
        <v>0.87684292805482011</v>
      </c>
      <c r="M491">
        <f t="shared" si="29"/>
        <v>0.6676001683172248</v>
      </c>
      <c r="O491">
        <f t="shared" si="30"/>
        <v>7.0765127057587446E-2</v>
      </c>
      <c r="P491">
        <f t="shared" si="31"/>
        <v>0.71748627519587627</v>
      </c>
      <c r="R491">
        <v>0.15186765609322631</v>
      </c>
      <c r="S491">
        <f t="shared" si="32"/>
        <v>0.25264010416289023</v>
      </c>
      <c r="T491">
        <v>1</v>
      </c>
    </row>
    <row r="492" spans="1:20" x14ac:dyDescent="0.4">
      <c r="A492">
        <v>146</v>
      </c>
      <c r="B492" t="s">
        <v>18</v>
      </c>
      <c r="C492" t="s">
        <v>19</v>
      </c>
      <c r="D492" t="s">
        <v>26</v>
      </c>
      <c r="E492">
        <f t="shared" si="23"/>
        <v>0.89082969432314407</v>
      </c>
      <c r="F492">
        <f t="shared" si="24"/>
        <v>0</v>
      </c>
      <c r="G492">
        <f t="shared" si="25"/>
        <v>0.87473903966597077</v>
      </c>
      <c r="H492">
        <f t="shared" si="26"/>
        <v>0.66899618805590855</v>
      </c>
      <c r="I492">
        <f t="shared" si="27"/>
        <v>0.36734693877551022</v>
      </c>
      <c r="L492">
        <f t="shared" si="28"/>
        <v>0.90419664766144403</v>
      </c>
      <c r="M492">
        <f t="shared" si="29"/>
        <v>0.74001585263246583</v>
      </c>
      <c r="O492">
        <f t="shared" si="30"/>
        <v>0.17084451663570238</v>
      </c>
      <c r="P492">
        <f t="shared" si="31"/>
        <v>0.89411277251035171</v>
      </c>
      <c r="R492">
        <v>0.10123589249095495</v>
      </c>
      <c r="S492">
        <f t="shared" si="32"/>
        <v>0.12748553801592766</v>
      </c>
      <c r="T492">
        <v>1</v>
      </c>
    </row>
    <row r="493" spans="1:20" x14ac:dyDescent="0.4">
      <c r="A493">
        <v>147</v>
      </c>
      <c r="B493" t="s">
        <v>18</v>
      </c>
      <c r="C493" t="s">
        <v>19</v>
      </c>
      <c r="D493" t="s">
        <v>22</v>
      </c>
      <c r="E493">
        <f t="shared" si="23"/>
        <v>0.84716157205240172</v>
      </c>
      <c r="F493">
        <f t="shared" si="24"/>
        <v>5.0000000000000001E-3</v>
      </c>
      <c r="G493">
        <f t="shared" si="25"/>
        <v>0.5751565762004176</v>
      </c>
      <c r="H493">
        <f t="shared" si="26"/>
        <v>0.61499364675984747</v>
      </c>
      <c r="I493">
        <f t="shared" si="27"/>
        <v>0.5714285714285714</v>
      </c>
      <c r="L493">
        <f t="shared" si="28"/>
        <v>0.81628554077661919</v>
      </c>
      <c r="M493">
        <f t="shared" si="29"/>
        <v>0.69133667444065294</v>
      </c>
      <c r="O493">
        <f t="shared" si="30"/>
        <v>0.21324805964139029</v>
      </c>
      <c r="P493">
        <f t="shared" si="31"/>
        <v>0.41937338720601092</v>
      </c>
      <c r="R493">
        <v>0.12011863526069065</v>
      </c>
      <c r="S493">
        <f t="shared" si="32"/>
        <v>0.18382773879582581</v>
      </c>
      <c r="T493">
        <v>1</v>
      </c>
    </row>
    <row r="494" spans="1:20" x14ac:dyDescent="0.4">
      <c r="A494">
        <v>148</v>
      </c>
      <c r="B494" t="s">
        <v>18</v>
      </c>
      <c r="C494" t="s">
        <v>19</v>
      </c>
      <c r="D494" t="s">
        <v>22</v>
      </c>
      <c r="E494">
        <f t="shared" si="23"/>
        <v>0.74235807860262015</v>
      </c>
      <c r="F494">
        <f t="shared" si="24"/>
        <v>0.01</v>
      </c>
      <c r="G494">
        <f t="shared" si="25"/>
        <v>0.15031315240083509</v>
      </c>
      <c r="H494">
        <f t="shared" si="26"/>
        <v>0.27509529860228715</v>
      </c>
      <c r="I494">
        <f t="shared" si="27"/>
        <v>0.81632653061224492</v>
      </c>
      <c r="L494">
        <f t="shared" si="28"/>
        <v>0.82794719832087726</v>
      </c>
      <c r="M494">
        <f t="shared" si="29"/>
        <v>0.43814887384395368</v>
      </c>
      <c r="O494">
        <f t="shared" si="30"/>
        <v>1.7098041078688075E-2</v>
      </c>
      <c r="P494">
        <f t="shared" si="31"/>
        <v>5.2562104799833434E-2</v>
      </c>
      <c r="R494">
        <v>0.6812713690526524</v>
      </c>
      <c r="S494">
        <f t="shared" si="32"/>
        <v>1.7041562670813599</v>
      </c>
      <c r="T494">
        <v>1</v>
      </c>
    </row>
    <row r="495" spans="1:20" x14ac:dyDescent="0.4">
      <c r="A495">
        <v>149</v>
      </c>
      <c r="B495" t="s">
        <v>18</v>
      </c>
      <c r="C495" t="s">
        <v>19</v>
      </c>
      <c r="D495" t="s">
        <v>23</v>
      </c>
      <c r="E495">
        <f t="shared" si="23"/>
        <v>0.69868995633187769</v>
      </c>
      <c r="F495">
        <f t="shared" si="24"/>
        <v>0.11</v>
      </c>
      <c r="G495">
        <f t="shared" si="25"/>
        <v>0</v>
      </c>
      <c r="H495">
        <f t="shared" si="26"/>
        <v>6.9885641677255403E-2</v>
      </c>
      <c r="I495">
        <f t="shared" si="27"/>
        <v>1</v>
      </c>
      <c r="L495">
        <f t="shared" si="28"/>
        <v>0.83173059345537248</v>
      </c>
      <c r="M495">
        <f t="shared" si="29"/>
        <v>0.30109245658220557</v>
      </c>
      <c r="O495">
        <f t="shared" si="30"/>
        <v>0.35188820360391421</v>
      </c>
      <c r="P495">
        <f t="shared" si="31"/>
        <v>0.14002205972997966</v>
      </c>
      <c r="R495">
        <v>27.969749498061731</v>
      </c>
      <c r="S495">
        <f t="shared" si="32"/>
        <v>116.5545072606308</v>
      </c>
      <c r="T495">
        <v>1</v>
      </c>
    </row>
    <row r="496" spans="1:20" x14ac:dyDescent="0.4">
      <c r="A496">
        <v>150</v>
      </c>
      <c r="B496" t="s">
        <v>18</v>
      </c>
      <c r="C496" t="s">
        <v>19</v>
      </c>
      <c r="D496" t="s">
        <v>23</v>
      </c>
      <c r="E496">
        <f t="shared" si="23"/>
        <v>0.7772925764192139</v>
      </c>
      <c r="F496">
        <f t="shared" si="24"/>
        <v>0.28000000000000003</v>
      </c>
      <c r="G496">
        <f t="shared" si="25"/>
        <v>0</v>
      </c>
      <c r="H496">
        <f t="shared" si="26"/>
        <v>6.353240152477764E-2</v>
      </c>
      <c r="I496">
        <f t="shared" si="27"/>
        <v>1</v>
      </c>
      <c r="L496">
        <f t="shared" si="28"/>
        <v>0.89238854275189028</v>
      </c>
      <c r="M496">
        <f t="shared" si="29"/>
        <v>0.32796058129556593</v>
      </c>
      <c r="O496">
        <f t="shared" si="30"/>
        <v>2.6443720243276288E-3</v>
      </c>
      <c r="P496">
        <f t="shared" si="31"/>
        <v>0.80796330182699949</v>
      </c>
      <c r="R496">
        <v>41.223758748742512</v>
      </c>
      <c r="S496">
        <f t="shared" si="32"/>
        <v>210.45081821004382</v>
      </c>
      <c r="T496">
        <v>1</v>
      </c>
    </row>
    <row r="497" spans="1:20" x14ac:dyDescent="0.4">
      <c r="A497">
        <v>151</v>
      </c>
      <c r="B497" t="s">
        <v>18</v>
      </c>
      <c r="C497" t="s">
        <v>19</v>
      </c>
      <c r="D497" t="s">
        <v>23</v>
      </c>
      <c r="E497">
        <f t="shared" si="23"/>
        <v>0.81222707423580798</v>
      </c>
      <c r="F497">
        <f t="shared" si="24"/>
        <v>0.1875</v>
      </c>
      <c r="G497">
        <f t="shared" si="25"/>
        <v>0.13361169102296452</v>
      </c>
      <c r="H497">
        <f t="shared" si="26"/>
        <v>0.295425667090216</v>
      </c>
      <c r="I497">
        <f t="shared" si="27"/>
        <v>0.91836734693877553</v>
      </c>
      <c r="L497">
        <f t="shared" si="28"/>
        <v>0.84491986075142189</v>
      </c>
      <c r="M497">
        <f t="shared" si="29"/>
        <v>0.46703489366582979</v>
      </c>
      <c r="O497">
        <f t="shared" si="30"/>
        <v>1.0762739402050603E-2</v>
      </c>
      <c r="P497">
        <f t="shared" si="31"/>
        <v>0.88258726185031433</v>
      </c>
      <c r="R497">
        <v>0.6253871862464141</v>
      </c>
      <c r="S497">
        <f t="shared" si="32"/>
        <v>1.8905724312519434</v>
      </c>
      <c r="T497">
        <v>1</v>
      </c>
    </row>
    <row r="498" spans="1:20" x14ac:dyDescent="0.4">
      <c r="A498">
        <v>152</v>
      </c>
      <c r="B498" t="s">
        <v>18</v>
      </c>
      <c r="C498" t="s">
        <v>19</v>
      </c>
      <c r="D498" t="s">
        <v>22</v>
      </c>
      <c r="E498">
        <f t="shared" si="23"/>
        <v>0.83842794759825345</v>
      </c>
      <c r="F498">
        <f t="shared" si="24"/>
        <v>7.4999999999999997E-3</v>
      </c>
      <c r="G498">
        <f t="shared" si="25"/>
        <v>0.3663883089770355</v>
      </c>
      <c r="H498">
        <f t="shared" si="26"/>
        <v>0.51778907242693772</v>
      </c>
      <c r="I498">
        <f t="shared" si="27"/>
        <v>0.77551020408163263</v>
      </c>
      <c r="L498">
        <f t="shared" si="28"/>
        <v>0.77516246358615271</v>
      </c>
      <c r="M498">
        <f t="shared" si="29"/>
        <v>0.62026878535882357</v>
      </c>
      <c r="O498">
        <f t="shared" si="30"/>
        <v>0.27157468723090245</v>
      </c>
      <c r="P498">
        <f t="shared" si="31"/>
        <v>0.282652824621349</v>
      </c>
      <c r="R498">
        <v>0.17661246871355396</v>
      </c>
      <c r="S498">
        <f t="shared" si="32"/>
        <v>0.3362178328687262</v>
      </c>
      <c r="T498">
        <v>1</v>
      </c>
    </row>
    <row r="499" spans="1:20" x14ac:dyDescent="0.4">
      <c r="A499">
        <v>153</v>
      </c>
      <c r="B499" t="s">
        <v>18</v>
      </c>
      <c r="C499" t="s">
        <v>19</v>
      </c>
      <c r="D499" t="s">
        <v>23</v>
      </c>
      <c r="E499">
        <f t="shared" si="23"/>
        <v>0.80786026200873362</v>
      </c>
      <c r="F499">
        <f t="shared" si="24"/>
        <v>7.0000000000000007E-2</v>
      </c>
      <c r="G499">
        <f t="shared" si="25"/>
        <v>2.7139874739039668E-2</v>
      </c>
      <c r="H499">
        <f t="shared" si="26"/>
        <v>0.34180432020330365</v>
      </c>
      <c r="I499">
        <f t="shared" si="27"/>
        <v>0.95918367346938771</v>
      </c>
      <c r="L499">
        <f t="shared" si="28"/>
        <v>0.7219452193351733</v>
      </c>
      <c r="M499">
        <f t="shared" si="29"/>
        <v>0.51555897068923362</v>
      </c>
      <c r="O499">
        <f t="shared" si="30"/>
        <v>0.13490154392316867</v>
      </c>
      <c r="P499">
        <f t="shared" si="31"/>
        <v>0.63269277067981389</v>
      </c>
      <c r="R499">
        <v>0.39612823386331847</v>
      </c>
      <c r="S499">
        <f t="shared" si="32"/>
        <v>1.1826837035854985</v>
      </c>
      <c r="T499">
        <v>1</v>
      </c>
    </row>
    <row r="500" spans="1:20" x14ac:dyDescent="0.4">
      <c r="A500">
        <v>154</v>
      </c>
      <c r="B500" t="s">
        <v>18</v>
      </c>
      <c r="C500" t="s">
        <v>19</v>
      </c>
      <c r="D500" t="s">
        <v>23</v>
      </c>
      <c r="E500">
        <f t="shared" si="23"/>
        <v>0.73362445414847155</v>
      </c>
      <c r="F500">
        <f t="shared" si="24"/>
        <v>0.15</v>
      </c>
      <c r="G500">
        <f t="shared" si="25"/>
        <v>0</v>
      </c>
      <c r="H500">
        <f t="shared" si="26"/>
        <v>0.18360864040660735</v>
      </c>
      <c r="I500">
        <f t="shared" si="27"/>
        <v>1</v>
      </c>
      <c r="L500">
        <f t="shared" si="28"/>
        <v>0.81740496426912446</v>
      </c>
      <c r="M500">
        <f t="shared" si="29"/>
        <v>0.3839063559614998</v>
      </c>
      <c r="O500">
        <f t="shared" si="30"/>
        <v>6.5826255073944996E-3</v>
      </c>
      <c r="P500">
        <f t="shared" si="31"/>
        <v>0.92188233746000026</v>
      </c>
      <c r="R500">
        <v>1.6182635432813217</v>
      </c>
      <c r="S500">
        <f t="shared" si="32"/>
        <v>6.2625774592778916</v>
      </c>
      <c r="T500">
        <v>1</v>
      </c>
    </row>
    <row r="501" spans="1:20" x14ac:dyDescent="0.4">
      <c r="A501">
        <v>155</v>
      </c>
      <c r="B501" t="s">
        <v>18</v>
      </c>
      <c r="C501" t="s">
        <v>19</v>
      </c>
      <c r="D501" t="s">
        <v>22</v>
      </c>
      <c r="E501">
        <f t="shared" si="23"/>
        <v>0.72925764192139753</v>
      </c>
      <c r="F501">
        <f t="shared" si="24"/>
        <v>5.7500000000000002E-2</v>
      </c>
      <c r="G501">
        <f t="shared" si="25"/>
        <v>8.1419624217118999E-2</v>
      </c>
      <c r="H501">
        <f t="shared" si="26"/>
        <v>0.30368487928843707</v>
      </c>
      <c r="I501">
        <f t="shared" si="27"/>
        <v>0.87755102040816324</v>
      </c>
      <c r="L501">
        <f t="shared" si="28"/>
        <v>0.7318337882509286</v>
      </c>
      <c r="M501">
        <f t="shared" si="29"/>
        <v>0.44899824162130858</v>
      </c>
      <c r="O501">
        <f t="shared" si="30"/>
        <v>7.5238451945010637E-2</v>
      </c>
      <c r="P501">
        <f t="shared" si="31"/>
        <v>0.64503718709711622</v>
      </c>
      <c r="R501">
        <v>0.55404788102279123</v>
      </c>
      <c r="S501">
        <f t="shared" si="32"/>
        <v>1.528351574562105</v>
      </c>
      <c r="T501">
        <v>1</v>
      </c>
    </row>
    <row r="502" spans="1:20" x14ac:dyDescent="0.4">
      <c r="A502">
        <v>156</v>
      </c>
      <c r="B502" t="s">
        <v>18</v>
      </c>
      <c r="C502" t="s">
        <v>19</v>
      </c>
      <c r="D502" t="s">
        <v>23</v>
      </c>
      <c r="E502">
        <f t="shared" si="23"/>
        <v>0.68122270742358082</v>
      </c>
      <c r="F502">
        <f t="shared" si="24"/>
        <v>1.7500000000000002E-2</v>
      </c>
      <c r="G502">
        <f t="shared" si="25"/>
        <v>0</v>
      </c>
      <c r="H502">
        <f t="shared" si="26"/>
        <v>0.19059720457433291</v>
      </c>
      <c r="I502">
        <f t="shared" si="27"/>
        <v>1</v>
      </c>
      <c r="L502">
        <f t="shared" si="28"/>
        <v>0.81473960131985634</v>
      </c>
      <c r="M502">
        <f t="shared" si="29"/>
        <v>0.36510087533477514</v>
      </c>
      <c r="O502">
        <f t="shared" si="30"/>
        <v>0.16470578135351013</v>
      </c>
      <c r="P502">
        <f t="shared" si="31"/>
        <v>0.3759930662904975</v>
      </c>
      <c r="R502">
        <v>1.5447040155055534</v>
      </c>
      <c r="S502">
        <f t="shared" si="32"/>
        <v>5.2670963991123338</v>
      </c>
      <c r="T502">
        <v>1</v>
      </c>
    </row>
    <row r="503" spans="1:20" x14ac:dyDescent="0.4">
      <c r="A503">
        <v>157</v>
      </c>
      <c r="B503" t="s">
        <v>18</v>
      </c>
      <c r="C503" t="s">
        <v>19</v>
      </c>
      <c r="D503" t="s">
        <v>23</v>
      </c>
      <c r="E503">
        <f t="shared" si="23"/>
        <v>0.65502183406113534</v>
      </c>
      <c r="F503">
        <f t="shared" si="24"/>
        <v>0.01</v>
      </c>
      <c r="G503">
        <f t="shared" si="25"/>
        <v>9.3945720250521933E-3</v>
      </c>
      <c r="H503">
        <f t="shared" si="26"/>
        <v>0.24142312579415498</v>
      </c>
      <c r="I503">
        <f t="shared" si="27"/>
        <v>0.97959183673469385</v>
      </c>
      <c r="L503">
        <f t="shared" si="28"/>
        <v>0.67897216487676293</v>
      </c>
      <c r="M503">
        <f t="shared" si="29"/>
        <v>0.37932887785169078</v>
      </c>
      <c r="O503">
        <f t="shared" si="30"/>
        <v>3.4021326305353865E-2</v>
      </c>
      <c r="P503">
        <f t="shared" si="31"/>
        <v>0</v>
      </c>
      <c r="R503">
        <v>0.95793722613816945</v>
      </c>
      <c r="S503">
        <f t="shared" si="32"/>
        <v>3.0381147602363638</v>
      </c>
      <c r="T503">
        <v>1</v>
      </c>
    </row>
    <row r="504" spans="1:20" x14ac:dyDescent="0.4">
      <c r="A504">
        <v>158</v>
      </c>
      <c r="B504" t="s">
        <v>18</v>
      </c>
      <c r="C504" t="s">
        <v>19</v>
      </c>
      <c r="D504" t="s">
        <v>21</v>
      </c>
      <c r="E504">
        <f t="shared" si="23"/>
        <v>0.70305676855895205</v>
      </c>
      <c r="F504">
        <f t="shared" si="24"/>
        <v>0</v>
      </c>
      <c r="G504">
        <f t="shared" si="25"/>
        <v>0.27139874739039666</v>
      </c>
      <c r="H504">
        <f t="shared" si="26"/>
        <v>0.42185514612452346</v>
      </c>
      <c r="I504">
        <f t="shared" si="27"/>
        <v>0.69387755102040816</v>
      </c>
      <c r="L504">
        <f t="shared" si="28"/>
        <v>0.6832587598039328</v>
      </c>
      <c r="M504">
        <f t="shared" si="29"/>
        <v>0.50196624150586722</v>
      </c>
      <c r="O504">
        <f t="shared" si="30"/>
        <v>7.6032283532604147E-2</v>
      </c>
      <c r="P504">
        <f t="shared" si="31"/>
        <v>0.47318650078312591</v>
      </c>
      <c r="R504">
        <v>0.28388731044870968</v>
      </c>
      <c r="S504">
        <f t="shared" si="32"/>
        <v>0.56795172457531251</v>
      </c>
      <c r="T504">
        <v>1</v>
      </c>
    </row>
    <row r="505" spans="1:20" x14ac:dyDescent="0.4">
      <c r="A505">
        <v>159</v>
      </c>
      <c r="B505" t="s">
        <v>18</v>
      </c>
      <c r="C505" t="s">
        <v>19</v>
      </c>
      <c r="D505" t="s">
        <v>21</v>
      </c>
      <c r="E505">
        <f t="shared" si="23"/>
        <v>0.68558951965065507</v>
      </c>
      <c r="F505">
        <f t="shared" si="24"/>
        <v>0</v>
      </c>
      <c r="G505">
        <f t="shared" si="25"/>
        <v>9.0814196242171186E-2</v>
      </c>
      <c r="H505">
        <f t="shared" si="26"/>
        <v>0.32083862770012705</v>
      </c>
      <c r="I505">
        <f t="shared" si="27"/>
        <v>0.83673469387755106</v>
      </c>
      <c r="L505">
        <f t="shared" si="28"/>
        <v>0.60430353275927062</v>
      </c>
      <c r="M505">
        <f t="shared" si="29"/>
        <v>0.44079300079368572</v>
      </c>
      <c r="O505">
        <f t="shared" si="30"/>
        <v>0.14559915390365766</v>
      </c>
      <c r="P505">
        <f t="shared" si="31"/>
        <v>0.65641557326141153</v>
      </c>
      <c r="R505">
        <v>0.49788871714113814</v>
      </c>
      <c r="S505">
        <f t="shared" si="32"/>
        <v>1.2645450138304504</v>
      </c>
      <c r="T505">
        <v>1</v>
      </c>
    </row>
    <row r="506" spans="1:20" x14ac:dyDescent="0.4">
      <c r="A506">
        <v>160</v>
      </c>
      <c r="B506" t="s">
        <v>18</v>
      </c>
      <c r="C506" t="s">
        <v>19</v>
      </c>
      <c r="D506" t="s">
        <v>24</v>
      </c>
      <c r="E506">
        <f t="shared" si="23"/>
        <v>0.65938864628820959</v>
      </c>
      <c r="F506">
        <f t="shared" si="24"/>
        <v>0</v>
      </c>
      <c r="G506">
        <f t="shared" si="25"/>
        <v>0</v>
      </c>
      <c r="H506">
        <f t="shared" si="26"/>
        <v>0.22554002541296059</v>
      </c>
      <c r="I506">
        <f t="shared" si="27"/>
        <v>0.97959183673469385</v>
      </c>
      <c r="L506">
        <f t="shared" si="28"/>
        <v>0.63591214743482827</v>
      </c>
      <c r="M506">
        <f t="shared" si="29"/>
        <v>0.37541368648511952</v>
      </c>
      <c r="O506">
        <f t="shared" si="30"/>
        <v>0.23776100776081516</v>
      </c>
      <c r="P506">
        <f t="shared" si="31"/>
        <v>3.8527809237784615E-2</v>
      </c>
      <c r="R506">
        <v>1.0772110356254851</v>
      </c>
      <c r="S506">
        <f t="shared" si="32"/>
        <v>3.4582851692034406</v>
      </c>
      <c r="T506">
        <v>1</v>
      </c>
    </row>
    <row r="507" spans="1:20" x14ac:dyDescent="0.4">
      <c r="A507">
        <v>161</v>
      </c>
      <c r="B507" t="s">
        <v>18</v>
      </c>
      <c r="C507" t="s">
        <v>19</v>
      </c>
      <c r="D507" t="s">
        <v>21</v>
      </c>
      <c r="E507">
        <f t="shared" si="23"/>
        <v>0.65502183406113534</v>
      </c>
      <c r="F507">
        <f t="shared" si="24"/>
        <v>0</v>
      </c>
      <c r="G507">
        <f t="shared" si="25"/>
        <v>0.34655532359081426</v>
      </c>
      <c r="H507">
        <f t="shared" si="26"/>
        <v>0.48157560355781448</v>
      </c>
      <c r="I507">
        <f t="shared" si="27"/>
        <v>0.8571428571428571</v>
      </c>
      <c r="L507">
        <f t="shared" si="28"/>
        <v>0.60178349954985566</v>
      </c>
      <c r="M507">
        <f t="shared" si="29"/>
        <v>0.51100061793508544</v>
      </c>
      <c r="O507">
        <f t="shared" si="30"/>
        <v>7.3825821910806597E-2</v>
      </c>
      <c r="P507">
        <f t="shared" si="31"/>
        <v>0.55096687065609118</v>
      </c>
      <c r="R507">
        <v>0.22129597458400468</v>
      </c>
      <c r="S507">
        <f t="shared" si="32"/>
        <v>0.4491066748736976</v>
      </c>
      <c r="T507">
        <v>1</v>
      </c>
    </row>
    <row r="508" spans="1:20" x14ac:dyDescent="0.4">
      <c r="A508">
        <v>162</v>
      </c>
      <c r="B508" t="s">
        <v>18</v>
      </c>
      <c r="C508" t="s">
        <v>19</v>
      </c>
      <c r="D508" t="s">
        <v>20</v>
      </c>
      <c r="E508">
        <f t="shared" si="23"/>
        <v>0.67248908296943233</v>
      </c>
      <c r="F508">
        <f t="shared" si="24"/>
        <v>0</v>
      </c>
      <c r="G508">
        <f t="shared" si="25"/>
        <v>0.17327766179540713</v>
      </c>
      <c r="H508">
        <f t="shared" si="26"/>
        <v>0.41296060991105465</v>
      </c>
      <c r="I508">
        <f t="shared" si="27"/>
        <v>0.81632653061224492</v>
      </c>
      <c r="L508">
        <f t="shared" si="28"/>
        <v>0.63034746504715944</v>
      </c>
      <c r="M508">
        <f t="shared" si="29"/>
        <v>0.47779521070882075</v>
      </c>
      <c r="O508">
        <f t="shared" si="30"/>
        <v>0.39599074797431832</v>
      </c>
      <c r="P508">
        <f t="shared" si="31"/>
        <v>0.92638825717875817</v>
      </c>
      <c r="R508">
        <v>0.30826813958162613</v>
      </c>
      <c r="S508">
        <f t="shared" si="32"/>
        <v>0.6966859022948676</v>
      </c>
      <c r="T508">
        <v>1</v>
      </c>
    </row>
    <row r="509" spans="1:20" x14ac:dyDescent="0.4">
      <c r="A509">
        <v>163</v>
      </c>
      <c r="B509" t="s">
        <v>18</v>
      </c>
      <c r="C509" t="s">
        <v>19</v>
      </c>
      <c r="D509" t="s">
        <v>20</v>
      </c>
      <c r="E509">
        <f t="shared" si="23"/>
        <v>0.72489082969432328</v>
      </c>
      <c r="F509">
        <f t="shared" si="24"/>
        <v>0</v>
      </c>
      <c r="G509">
        <f t="shared" si="25"/>
        <v>0.4029227557411274</v>
      </c>
      <c r="H509">
        <f t="shared" si="26"/>
        <v>0.56480304955527316</v>
      </c>
      <c r="I509">
        <f t="shared" si="27"/>
        <v>0.79591836734693877</v>
      </c>
      <c r="L509">
        <f t="shared" si="28"/>
        <v>0.64441493997526889</v>
      </c>
      <c r="M509">
        <f t="shared" si="29"/>
        <v>0.57925377101377573</v>
      </c>
      <c r="O509">
        <f t="shared" si="30"/>
        <v>1</v>
      </c>
      <c r="P509">
        <f t="shared" si="31"/>
        <v>0.12821346830328187</v>
      </c>
      <c r="R509">
        <v>0.16125829231291472</v>
      </c>
      <c r="S509">
        <f t="shared" si="32"/>
        <v>0.29700292851960886</v>
      </c>
      <c r="T509">
        <v>1</v>
      </c>
    </row>
    <row r="510" spans="1:20" x14ac:dyDescent="0.4">
      <c r="A510">
        <v>164</v>
      </c>
      <c r="B510" t="s">
        <v>18</v>
      </c>
      <c r="C510" t="s">
        <v>19</v>
      </c>
      <c r="D510" t="s">
        <v>20</v>
      </c>
      <c r="E510">
        <f t="shared" si="23"/>
        <v>0.80786026200873362</v>
      </c>
      <c r="F510">
        <f t="shared" si="24"/>
        <v>0</v>
      </c>
      <c r="G510">
        <f t="shared" si="25"/>
        <v>0.76096033402922769</v>
      </c>
      <c r="H510">
        <f t="shared" si="26"/>
        <v>0.61944091486658193</v>
      </c>
      <c r="I510">
        <f t="shared" si="27"/>
        <v>0.59183673469387754</v>
      </c>
      <c r="L510">
        <f t="shared" si="28"/>
        <v>0.70425948685033668</v>
      </c>
      <c r="M510">
        <f t="shared" si="29"/>
        <v>0.6733110544811195</v>
      </c>
      <c r="O510">
        <f t="shared" si="30"/>
        <v>0.35183515425476047</v>
      </c>
      <c r="P510">
        <f t="shared" si="31"/>
        <v>0.91022205478667362</v>
      </c>
      <c r="R510">
        <v>0.12038604792098451</v>
      </c>
      <c r="S510">
        <f t="shared" si="32"/>
        <v>0.17268533298457778</v>
      </c>
      <c r="T510">
        <v>1</v>
      </c>
    </row>
    <row r="511" spans="1:20" x14ac:dyDescent="0.4">
      <c r="A511">
        <v>165</v>
      </c>
      <c r="B511" t="s">
        <v>18</v>
      </c>
      <c r="C511" t="s">
        <v>19</v>
      </c>
      <c r="D511" t="s">
        <v>23</v>
      </c>
      <c r="E511">
        <f t="shared" si="23"/>
        <v>0.68122270742358082</v>
      </c>
      <c r="F511">
        <f t="shared" si="24"/>
        <v>3.2500000000000001E-2</v>
      </c>
      <c r="G511">
        <f t="shared" si="25"/>
        <v>1.8789144050104387E-2</v>
      </c>
      <c r="H511">
        <f t="shared" si="26"/>
        <v>0.16010165184243963</v>
      </c>
      <c r="I511">
        <f t="shared" si="27"/>
        <v>0.95918367346938771</v>
      </c>
      <c r="L511">
        <f t="shared" si="28"/>
        <v>0.66296330899558786</v>
      </c>
      <c r="M511">
        <f t="shared" si="29"/>
        <v>0.34769120431134226</v>
      </c>
      <c r="O511">
        <f t="shared" si="30"/>
        <v>6.9632240660931113E-2</v>
      </c>
      <c r="P511">
        <f t="shared" si="31"/>
        <v>0.17055396846374957</v>
      </c>
      <c r="R511">
        <v>2.3019134254328857</v>
      </c>
      <c r="S511">
        <f t="shared" si="32"/>
        <v>7.7557264674576789</v>
      </c>
      <c r="T511">
        <v>1</v>
      </c>
    </row>
    <row r="512" spans="1:20" x14ac:dyDescent="0.4">
      <c r="A512">
        <v>166</v>
      </c>
      <c r="B512" t="s">
        <v>18</v>
      </c>
      <c r="C512" t="s">
        <v>19</v>
      </c>
      <c r="D512" t="s">
        <v>23</v>
      </c>
      <c r="E512">
        <f t="shared" si="23"/>
        <v>0.57205240174672489</v>
      </c>
      <c r="F512">
        <f t="shared" si="24"/>
        <v>0.01</v>
      </c>
      <c r="G512">
        <f t="shared" si="25"/>
        <v>0</v>
      </c>
      <c r="H512">
        <f t="shared" si="26"/>
        <v>5.9720457433290977E-2</v>
      </c>
      <c r="I512">
        <f t="shared" si="27"/>
        <v>1</v>
      </c>
      <c r="L512">
        <f t="shared" si="28"/>
        <v>0.54329974377351387</v>
      </c>
      <c r="M512">
        <f t="shared" si="29"/>
        <v>0.24388660319485003</v>
      </c>
      <c r="O512">
        <f t="shared" si="30"/>
        <v>1.881103735329669E-2</v>
      </c>
      <c r="P512">
        <f t="shared" si="31"/>
        <v>0.47942752332187716</v>
      </c>
      <c r="R512">
        <v>258.01496111535101</v>
      </c>
      <c r="S512">
        <f t="shared" si="32"/>
        <v>983.17588949817218</v>
      </c>
      <c r="T512">
        <v>1</v>
      </c>
    </row>
    <row r="513" spans="1:20" x14ac:dyDescent="0.4">
      <c r="A513">
        <v>167</v>
      </c>
      <c r="B513" t="s">
        <v>18</v>
      </c>
      <c r="C513" t="s">
        <v>19</v>
      </c>
      <c r="D513" t="s">
        <v>24</v>
      </c>
      <c r="E513">
        <f t="shared" si="23"/>
        <v>0.65938864628820959</v>
      </c>
      <c r="F513">
        <f t="shared" si="24"/>
        <v>2.5000000000000001E-3</v>
      </c>
      <c r="G513">
        <f t="shared" si="25"/>
        <v>1.8789144050104387E-2</v>
      </c>
      <c r="H513">
        <f t="shared" si="26"/>
        <v>0.24459974587039385</v>
      </c>
      <c r="I513">
        <f t="shared" si="27"/>
        <v>0.95918367346938771</v>
      </c>
      <c r="L513">
        <f t="shared" si="28"/>
        <v>0.60817654613890249</v>
      </c>
      <c r="M513">
        <f t="shared" si="29"/>
        <v>0.37421824584417634</v>
      </c>
      <c r="O513">
        <f t="shared" si="30"/>
        <v>0.16581694901392036</v>
      </c>
      <c r="P513">
        <f t="shared" si="31"/>
        <v>0.27318915967032775</v>
      </c>
      <c r="R513">
        <v>1.0112653707370589</v>
      </c>
      <c r="S513">
        <f t="shared" si="32"/>
        <v>3.1075096203243646</v>
      </c>
      <c r="T513">
        <v>1</v>
      </c>
    </row>
    <row r="514" spans="1:20" x14ac:dyDescent="0.4">
      <c r="A514">
        <v>168</v>
      </c>
      <c r="B514" t="s">
        <v>18</v>
      </c>
      <c r="C514" t="s">
        <v>19</v>
      </c>
      <c r="D514" t="s">
        <v>21</v>
      </c>
      <c r="E514">
        <f t="shared" si="23"/>
        <v>0.75982532751091703</v>
      </c>
      <c r="F514">
        <f t="shared" si="24"/>
        <v>0</v>
      </c>
      <c r="G514">
        <f t="shared" si="25"/>
        <v>0.42588726513569936</v>
      </c>
      <c r="H514">
        <f t="shared" si="26"/>
        <v>0.53303684879288438</v>
      </c>
      <c r="I514">
        <f t="shared" si="27"/>
        <v>0.87755102040816324</v>
      </c>
      <c r="L514">
        <f t="shared" si="28"/>
        <v>0.55868971660143829</v>
      </c>
      <c r="M514">
        <f t="shared" si="29"/>
        <v>0.59115208736379843</v>
      </c>
      <c r="O514">
        <f t="shared" si="30"/>
        <v>7.2078419309991038E-2</v>
      </c>
      <c r="P514">
        <f t="shared" si="31"/>
        <v>0.91699308909470501</v>
      </c>
      <c r="R514">
        <v>0.17135364633248382</v>
      </c>
      <c r="S514">
        <f t="shared" si="32"/>
        <v>0.32930885263373405</v>
      </c>
      <c r="T514">
        <v>1</v>
      </c>
    </row>
    <row r="515" spans="1:20" x14ac:dyDescent="0.4">
      <c r="A515">
        <v>169</v>
      </c>
      <c r="B515" t="s">
        <v>18</v>
      </c>
      <c r="C515" t="s">
        <v>19</v>
      </c>
      <c r="D515" t="s">
        <v>21</v>
      </c>
      <c r="E515">
        <f t="shared" si="23"/>
        <v>0.75982532751091703</v>
      </c>
      <c r="F515">
        <f t="shared" si="24"/>
        <v>0</v>
      </c>
      <c r="G515">
        <f t="shared" si="25"/>
        <v>0.36116910229645094</v>
      </c>
      <c r="H515">
        <f t="shared" si="26"/>
        <v>0.44091486658195672</v>
      </c>
      <c r="I515">
        <f t="shared" si="27"/>
        <v>0.63265306122448983</v>
      </c>
      <c r="L515">
        <f t="shared" si="28"/>
        <v>0.58335231147037503</v>
      </c>
      <c r="M515">
        <f t="shared" si="29"/>
        <v>0.55147098662718541</v>
      </c>
      <c r="O515">
        <f t="shared" si="30"/>
        <v>7.6047951368802061E-2</v>
      </c>
      <c r="P515">
        <f t="shared" si="31"/>
        <v>0.52134157419491078</v>
      </c>
      <c r="R515">
        <v>0.24003567122350891</v>
      </c>
      <c r="S515">
        <f t="shared" si="32"/>
        <v>0.44257813489545994</v>
      </c>
      <c r="T515">
        <v>1</v>
      </c>
    </row>
    <row r="516" spans="1:20" x14ac:dyDescent="0.4">
      <c r="A516">
        <v>170</v>
      </c>
      <c r="B516" t="s">
        <v>18</v>
      </c>
      <c r="C516" t="s">
        <v>19</v>
      </c>
      <c r="D516" t="s">
        <v>26</v>
      </c>
      <c r="E516">
        <f t="shared" si="23"/>
        <v>0.74235807860262015</v>
      </c>
      <c r="F516">
        <f t="shared" si="24"/>
        <v>0</v>
      </c>
      <c r="G516">
        <f t="shared" si="25"/>
        <v>0.96659707724425881</v>
      </c>
      <c r="H516">
        <f t="shared" si="26"/>
        <v>0.64548919949174077</v>
      </c>
      <c r="I516">
        <f t="shared" si="27"/>
        <v>0.22448979591836735</v>
      </c>
      <c r="L516">
        <f t="shared" si="28"/>
        <v>0.53728806167355136</v>
      </c>
      <c r="M516">
        <f t="shared" si="29"/>
        <v>0.65044105554989806</v>
      </c>
      <c r="O516">
        <f t="shared" si="30"/>
        <v>9.1920857637579623E-2</v>
      </c>
      <c r="P516">
        <f t="shared" si="31"/>
        <v>0.54309405705257141</v>
      </c>
      <c r="R516">
        <v>0.11502301454115001</v>
      </c>
      <c r="S516">
        <f t="shared" si="32"/>
        <v>0.13581666552373792</v>
      </c>
      <c r="T516">
        <v>1</v>
      </c>
    </row>
    <row r="517" spans="1:20" x14ac:dyDescent="0.4">
      <c r="A517">
        <v>171</v>
      </c>
      <c r="B517" t="s">
        <v>18</v>
      </c>
      <c r="C517" t="s">
        <v>19</v>
      </c>
      <c r="D517" t="s">
        <v>23</v>
      </c>
      <c r="E517">
        <f t="shared" si="23"/>
        <v>0.57205240174672489</v>
      </c>
      <c r="F517">
        <f t="shared" si="24"/>
        <v>6.25E-2</v>
      </c>
      <c r="G517">
        <f t="shared" si="25"/>
        <v>0</v>
      </c>
      <c r="H517">
        <f t="shared" si="26"/>
        <v>9.402795425667089E-2</v>
      </c>
      <c r="I517">
        <f t="shared" si="27"/>
        <v>0.97959183673469385</v>
      </c>
      <c r="L517">
        <f t="shared" si="28"/>
        <v>0.54395443601619853</v>
      </c>
      <c r="M517">
        <f t="shared" si="29"/>
        <v>0.26230218475290062</v>
      </c>
      <c r="O517">
        <f t="shared" si="30"/>
        <v>0.64509281961013609</v>
      </c>
      <c r="P517">
        <f t="shared" si="31"/>
        <v>0.56803617416240149</v>
      </c>
      <c r="R517">
        <v>11.829559597255445</v>
      </c>
      <c r="S517">
        <f t="shared" si="32"/>
        <v>44.982045583232107</v>
      </c>
      <c r="T517">
        <v>1</v>
      </c>
    </row>
    <row r="518" spans="1:20" x14ac:dyDescent="0.4">
      <c r="A518">
        <v>172</v>
      </c>
      <c r="B518" t="s">
        <v>18</v>
      </c>
      <c r="C518" t="s">
        <v>19</v>
      </c>
      <c r="D518" t="s">
        <v>21</v>
      </c>
      <c r="E518">
        <f t="shared" si="23"/>
        <v>0.71179039301310032</v>
      </c>
      <c r="F518">
        <f t="shared" si="24"/>
        <v>0</v>
      </c>
      <c r="G518">
        <f t="shared" si="25"/>
        <v>0.50835073068893533</v>
      </c>
      <c r="H518">
        <f t="shared" si="26"/>
        <v>0.47395171537484115</v>
      </c>
      <c r="I518">
        <f t="shared" si="27"/>
        <v>0.61224489795918369</v>
      </c>
      <c r="L518">
        <f t="shared" si="28"/>
        <v>0.42306999360703412</v>
      </c>
      <c r="M518">
        <f t="shared" si="29"/>
        <v>0.52949069190925657</v>
      </c>
      <c r="O518">
        <f t="shared" si="30"/>
        <v>4.9356390876487487E-2</v>
      </c>
      <c r="P518">
        <f t="shared" si="31"/>
        <v>0.37778955523443863</v>
      </c>
      <c r="R518">
        <v>0.22758070160342986</v>
      </c>
      <c r="S518">
        <f t="shared" si="32"/>
        <v>0.38409312345252217</v>
      </c>
      <c r="T518">
        <v>1</v>
      </c>
    </row>
    <row r="519" spans="1:20" x14ac:dyDescent="0.4">
      <c r="A519">
        <v>173</v>
      </c>
      <c r="B519" t="s">
        <v>18</v>
      </c>
      <c r="C519" t="s">
        <v>19</v>
      </c>
      <c r="D519" t="s">
        <v>25</v>
      </c>
      <c r="E519">
        <f t="shared" si="23"/>
        <v>0.75545851528384267</v>
      </c>
      <c r="F519">
        <f t="shared" si="24"/>
        <v>0</v>
      </c>
      <c r="G519">
        <f t="shared" si="25"/>
        <v>0.67014613778705645</v>
      </c>
      <c r="H519">
        <f t="shared" si="26"/>
        <v>0.54320203303684877</v>
      </c>
      <c r="I519">
        <f t="shared" si="27"/>
        <v>0.34693877551020408</v>
      </c>
      <c r="L519">
        <f t="shared" si="28"/>
        <v>0.36090291869247937</v>
      </c>
      <c r="M519">
        <f t="shared" si="29"/>
        <v>0.60687016685092565</v>
      </c>
      <c r="O519">
        <f t="shared" si="30"/>
        <v>0.58099970244553845</v>
      </c>
      <c r="P519">
        <f t="shared" si="31"/>
        <v>0.29809656126905643</v>
      </c>
      <c r="R519">
        <v>0.15834327181439878</v>
      </c>
      <c r="S519">
        <f t="shared" si="32"/>
        <v>0.22096393079547472</v>
      </c>
      <c r="T519">
        <v>1</v>
      </c>
    </row>
    <row r="520" spans="1:20" x14ac:dyDescent="0.4">
      <c r="A520">
        <v>174</v>
      </c>
      <c r="B520" t="s">
        <v>18</v>
      </c>
      <c r="C520" t="s">
        <v>19</v>
      </c>
      <c r="D520" t="s">
        <v>26</v>
      </c>
      <c r="E520">
        <f t="shared" si="23"/>
        <v>0.70742358078602641</v>
      </c>
      <c r="F520">
        <f t="shared" si="24"/>
        <v>0</v>
      </c>
      <c r="G520">
        <f t="shared" si="25"/>
        <v>0.69937369519832993</v>
      </c>
      <c r="H520">
        <f t="shared" si="26"/>
        <v>0.52160101651842439</v>
      </c>
      <c r="I520">
        <f t="shared" si="27"/>
        <v>0.20408163265306123</v>
      </c>
      <c r="L520">
        <f t="shared" si="28"/>
        <v>0.40276761837513186</v>
      </c>
      <c r="M520">
        <f t="shared" si="29"/>
        <v>0.57669211076151339</v>
      </c>
      <c r="O520">
        <f t="shared" si="30"/>
        <v>0.21458495472451569</v>
      </c>
      <c r="P520">
        <f t="shared" si="31"/>
        <v>9.0702181756472114E-2</v>
      </c>
      <c r="R520">
        <v>0.17166977385401491</v>
      </c>
      <c r="S520">
        <f t="shared" si="32"/>
        <v>0.22761134631565191</v>
      </c>
      <c r="T520">
        <v>1</v>
      </c>
    </row>
    <row r="521" spans="1:20" x14ac:dyDescent="0.4">
      <c r="A521">
        <v>175</v>
      </c>
      <c r="B521" t="s">
        <v>18</v>
      </c>
      <c r="C521" t="s">
        <v>19</v>
      </c>
      <c r="D521" t="s">
        <v>25</v>
      </c>
      <c r="E521">
        <f t="shared" si="23"/>
        <v>0.75982532751091703</v>
      </c>
      <c r="F521">
        <f t="shared" si="24"/>
        <v>0</v>
      </c>
      <c r="G521">
        <f t="shared" si="25"/>
        <v>0.94676409185803767</v>
      </c>
      <c r="H521">
        <f t="shared" si="26"/>
        <v>0.59339263024142308</v>
      </c>
      <c r="I521">
        <f t="shared" si="27"/>
        <v>0.24489795918367346</v>
      </c>
      <c r="L521">
        <f t="shared" si="28"/>
        <v>0.39679651270297017</v>
      </c>
      <c r="M521">
        <f t="shared" si="29"/>
        <v>0.64084958556927851</v>
      </c>
      <c r="O521">
        <f t="shared" si="30"/>
        <v>3.2658201492161594E-2</v>
      </c>
      <c r="P521">
        <f t="shared" si="31"/>
        <v>0.17880763084913223</v>
      </c>
      <c r="R521">
        <v>0.13099478805544523</v>
      </c>
      <c r="S521">
        <f t="shared" si="32"/>
        <v>0.15901001709442131</v>
      </c>
      <c r="T521">
        <v>1</v>
      </c>
    </row>
    <row r="522" spans="1:20" x14ac:dyDescent="0.4">
      <c r="A522">
        <v>176</v>
      </c>
      <c r="B522" t="s">
        <v>18</v>
      </c>
      <c r="C522" t="s">
        <v>19</v>
      </c>
      <c r="D522" t="s">
        <v>26</v>
      </c>
      <c r="E522">
        <f t="shared" si="23"/>
        <v>0.75545851528384267</v>
      </c>
      <c r="F522">
        <f t="shared" si="24"/>
        <v>0</v>
      </c>
      <c r="G522">
        <f t="shared" si="25"/>
        <v>0.98643006263048016</v>
      </c>
      <c r="H522">
        <f t="shared" si="26"/>
        <v>0.58958068614993642</v>
      </c>
      <c r="I522">
        <f t="shared" si="27"/>
        <v>0.14285714285714285</v>
      </c>
      <c r="L522">
        <f t="shared" si="28"/>
        <v>0.38194151156351352</v>
      </c>
      <c r="M522">
        <f t="shared" si="29"/>
        <v>0.64442318464717285</v>
      </c>
      <c r="O522">
        <f t="shared" si="30"/>
        <v>3.4083812608555981E-2</v>
      </c>
      <c r="P522">
        <f t="shared" si="31"/>
        <v>0.36692950830261484</v>
      </c>
      <c r="R522">
        <v>0.12974460030137969</v>
      </c>
      <c r="S522">
        <f t="shared" si="32"/>
        <v>0.15116667087371716</v>
      </c>
      <c r="T522">
        <v>1</v>
      </c>
    </row>
    <row r="523" spans="1:20" x14ac:dyDescent="0.4">
      <c r="A523">
        <v>177</v>
      </c>
      <c r="B523" t="s">
        <v>18</v>
      </c>
      <c r="C523" t="s">
        <v>19</v>
      </c>
      <c r="D523" t="s">
        <v>20</v>
      </c>
      <c r="E523">
        <f t="shared" si="23"/>
        <v>0.64628820960698685</v>
      </c>
      <c r="F523">
        <f t="shared" si="24"/>
        <v>0</v>
      </c>
      <c r="G523">
        <f t="shared" si="25"/>
        <v>0.45615866388308979</v>
      </c>
      <c r="H523">
        <f t="shared" si="26"/>
        <v>0.44726810673443451</v>
      </c>
      <c r="I523">
        <f t="shared" si="27"/>
        <v>0.51020408163265307</v>
      </c>
      <c r="L523">
        <f t="shared" si="28"/>
        <v>0.37440410084899683</v>
      </c>
      <c r="M523">
        <f t="shared" si="29"/>
        <v>0.47570854046639832</v>
      </c>
      <c r="O523">
        <f t="shared" si="30"/>
        <v>5.2762986967013648E-2</v>
      </c>
      <c r="P523">
        <f t="shared" si="31"/>
        <v>0.33296127534505299</v>
      </c>
      <c r="R523">
        <v>0.27466606523372583</v>
      </c>
      <c r="S523">
        <f t="shared" si="32"/>
        <v>0.45907314266727167</v>
      </c>
      <c r="T523">
        <v>1</v>
      </c>
    </row>
    <row r="524" spans="1:20" x14ac:dyDescent="0.4">
      <c r="A524">
        <v>178</v>
      </c>
      <c r="B524" t="s">
        <v>18</v>
      </c>
      <c r="C524" t="s">
        <v>19</v>
      </c>
      <c r="D524" t="s">
        <v>20</v>
      </c>
      <c r="E524">
        <f t="shared" si="23"/>
        <v>0.7379912663755458</v>
      </c>
      <c r="F524">
        <f t="shared" si="24"/>
        <v>0</v>
      </c>
      <c r="G524">
        <f t="shared" si="25"/>
        <v>0.76304801670146138</v>
      </c>
      <c r="H524">
        <f t="shared" si="26"/>
        <v>0.52350698856416766</v>
      </c>
      <c r="I524">
        <f t="shared" si="27"/>
        <v>0.40816326530612246</v>
      </c>
      <c r="L524">
        <f t="shared" si="28"/>
        <v>0.30273665982021686</v>
      </c>
      <c r="M524">
        <f t="shared" si="29"/>
        <v>0.57755180381884219</v>
      </c>
      <c r="O524">
        <f t="shared" si="30"/>
        <v>0.19049261499774636</v>
      </c>
      <c r="P524">
        <f t="shared" si="31"/>
        <v>0.56571677922425712</v>
      </c>
      <c r="R524">
        <v>0.17778979302798417</v>
      </c>
      <c r="S524">
        <f t="shared" si="32"/>
        <v>0.24706823683490048</v>
      </c>
      <c r="T524">
        <v>1</v>
      </c>
    </row>
    <row r="525" spans="1:20" x14ac:dyDescent="0.4">
      <c r="A525">
        <v>179</v>
      </c>
      <c r="B525" t="s">
        <v>18</v>
      </c>
      <c r="C525" t="s">
        <v>19</v>
      </c>
      <c r="D525" t="s">
        <v>20</v>
      </c>
      <c r="E525">
        <f t="shared" si="23"/>
        <v>0.77292576419213987</v>
      </c>
      <c r="F525">
        <f t="shared" si="24"/>
        <v>0</v>
      </c>
      <c r="G525">
        <f t="shared" si="25"/>
        <v>0.85908141962421714</v>
      </c>
      <c r="H525">
        <f t="shared" si="26"/>
        <v>0.54510800508259205</v>
      </c>
      <c r="I525">
        <f t="shared" si="27"/>
        <v>0.48979591836734693</v>
      </c>
      <c r="L525">
        <f t="shared" si="28"/>
        <v>0.26189354062050657</v>
      </c>
      <c r="M525">
        <f t="shared" si="29"/>
        <v>0.61696493039386735</v>
      </c>
      <c r="O525">
        <f t="shared" si="30"/>
        <v>0.66241767577183375</v>
      </c>
      <c r="P525">
        <f t="shared" si="31"/>
        <v>0.5816332981649277</v>
      </c>
      <c r="R525">
        <v>0.15596242782902123</v>
      </c>
      <c r="S525">
        <f t="shared" si="32"/>
        <v>0.21405815994273641</v>
      </c>
      <c r="T525">
        <v>1</v>
      </c>
    </row>
    <row r="526" spans="1:20" x14ac:dyDescent="0.4">
      <c r="A526">
        <v>180</v>
      </c>
      <c r="B526" t="s">
        <v>18</v>
      </c>
      <c r="C526" t="s">
        <v>19</v>
      </c>
      <c r="D526" t="s">
        <v>22</v>
      </c>
      <c r="E526">
        <f t="shared" si="23"/>
        <v>0.6899563318777292</v>
      </c>
      <c r="F526">
        <f t="shared" si="24"/>
        <v>5.5E-2</v>
      </c>
      <c r="G526">
        <f t="shared" si="25"/>
        <v>0.36325678496868474</v>
      </c>
      <c r="H526">
        <f t="shared" si="26"/>
        <v>0.3062261753494282</v>
      </c>
      <c r="I526">
        <f t="shared" si="27"/>
        <v>0.7142857142857143</v>
      </c>
      <c r="L526">
        <f t="shared" si="28"/>
        <v>0.2644194218524098</v>
      </c>
      <c r="M526">
        <f t="shared" si="29"/>
        <v>0.43770877262406127</v>
      </c>
      <c r="O526">
        <f t="shared" si="30"/>
        <v>7.9330092852200662E-2</v>
      </c>
      <c r="P526">
        <f t="shared" si="31"/>
        <v>0.39508941773894873</v>
      </c>
      <c r="R526">
        <v>0.53666590169129769</v>
      </c>
      <c r="S526">
        <f t="shared" si="32"/>
        <v>1.1297056720018999</v>
      </c>
      <c r="T526">
        <v>1</v>
      </c>
    </row>
    <row r="527" spans="1:20" x14ac:dyDescent="0.4">
      <c r="A527">
        <v>181</v>
      </c>
      <c r="B527" t="s">
        <v>18</v>
      </c>
      <c r="C527" t="s">
        <v>19</v>
      </c>
      <c r="D527" t="s">
        <v>23</v>
      </c>
      <c r="E527">
        <f t="shared" si="23"/>
        <v>0.6026200873362445</v>
      </c>
      <c r="F527">
        <f t="shared" si="24"/>
        <v>0.02</v>
      </c>
      <c r="G527">
        <f t="shared" si="25"/>
        <v>0</v>
      </c>
      <c r="H527">
        <f t="shared" si="26"/>
        <v>0.19567979669631511</v>
      </c>
      <c r="I527">
        <f t="shared" si="27"/>
        <v>0.97959183673469385</v>
      </c>
      <c r="L527">
        <f t="shared" si="28"/>
        <v>0.29925395032308838</v>
      </c>
      <c r="M527">
        <f t="shared" si="29"/>
        <v>0.33268651623341411</v>
      </c>
      <c r="O527">
        <f t="shared" si="30"/>
        <v>3.1718260354208105E-2</v>
      </c>
      <c r="P527">
        <f t="shared" si="31"/>
        <v>0.61465533576226572</v>
      </c>
      <c r="R527">
        <v>1.5596973390964544</v>
      </c>
      <c r="S527">
        <f t="shared" si="32"/>
        <v>5.2159954495202854</v>
      </c>
      <c r="T527">
        <v>1</v>
      </c>
    </row>
    <row r="528" spans="1:20" x14ac:dyDescent="0.4">
      <c r="A528">
        <v>182</v>
      </c>
      <c r="B528" t="s">
        <v>18</v>
      </c>
      <c r="C528" t="s">
        <v>19</v>
      </c>
      <c r="D528" t="s">
        <v>23</v>
      </c>
      <c r="E528">
        <f t="shared" si="23"/>
        <v>0.52838427947598254</v>
      </c>
      <c r="F528">
        <f t="shared" si="24"/>
        <v>0.08</v>
      </c>
      <c r="G528">
        <f t="shared" si="25"/>
        <v>0</v>
      </c>
      <c r="H528">
        <f t="shared" si="26"/>
        <v>9.5298602287166453E-2</v>
      </c>
      <c r="I528">
        <f t="shared" si="27"/>
        <v>1</v>
      </c>
      <c r="L528">
        <f t="shared" si="28"/>
        <v>0.29335630465865836</v>
      </c>
      <c r="M528">
        <f t="shared" si="29"/>
        <v>0.24726279020613612</v>
      </c>
      <c r="O528">
        <f t="shared" si="30"/>
        <v>0.14947927897533947</v>
      </c>
      <c r="P528">
        <f t="shared" si="31"/>
        <v>0.49445103315483346</v>
      </c>
      <c r="R528">
        <v>10.883849244625919</v>
      </c>
      <c r="S528">
        <f t="shared" si="32"/>
        <v>42.879402060075087</v>
      </c>
      <c r="T528">
        <v>1</v>
      </c>
    </row>
    <row r="529" spans="1:20" x14ac:dyDescent="0.4">
      <c r="A529">
        <v>183</v>
      </c>
      <c r="B529" t="s">
        <v>18</v>
      </c>
      <c r="C529" t="s">
        <v>19</v>
      </c>
      <c r="D529" t="s">
        <v>23</v>
      </c>
      <c r="E529">
        <f t="shared" si="23"/>
        <v>0.39737991266375544</v>
      </c>
      <c r="F529">
        <f t="shared" si="24"/>
        <v>5.5E-2</v>
      </c>
      <c r="G529">
        <f t="shared" si="25"/>
        <v>0</v>
      </c>
      <c r="H529">
        <f t="shared" si="26"/>
        <v>2.922490470139771E-2</v>
      </c>
      <c r="I529">
        <f t="shared" si="27"/>
        <v>1</v>
      </c>
      <c r="L529">
        <f t="shared" si="28"/>
        <v>0.24521277481947554</v>
      </c>
      <c r="M529">
        <f t="shared" si="29"/>
        <v>0.15904662445537535</v>
      </c>
      <c r="O529">
        <f t="shared" si="30"/>
        <v>0.51505314195463769</v>
      </c>
      <c r="P529">
        <f t="shared" si="31"/>
        <v>7.5035138698084994E-2</v>
      </c>
      <c r="R529">
        <v>31.477714240882509</v>
      </c>
      <c r="S529">
        <f t="shared" si="32"/>
        <v>129.24208399509354</v>
      </c>
      <c r="T529">
        <v>1</v>
      </c>
    </row>
    <row r="530" spans="1:20" x14ac:dyDescent="0.4">
      <c r="A530">
        <v>184</v>
      </c>
      <c r="B530" t="s">
        <v>18</v>
      </c>
      <c r="C530" t="s">
        <v>19</v>
      </c>
      <c r="D530" t="s">
        <v>22</v>
      </c>
      <c r="E530">
        <f t="shared" si="23"/>
        <v>0.51528384279475981</v>
      </c>
      <c r="F530">
        <f t="shared" si="24"/>
        <v>9.7500000000000003E-2</v>
      </c>
      <c r="G530">
        <f t="shared" si="25"/>
        <v>9.6033402922755737E-2</v>
      </c>
      <c r="H530">
        <f t="shared" si="26"/>
        <v>0.14993646759847523</v>
      </c>
      <c r="I530">
        <f t="shared" si="27"/>
        <v>0.83673469387755106</v>
      </c>
      <c r="L530">
        <f t="shared" si="28"/>
        <v>0.17255539514968318</v>
      </c>
      <c r="M530">
        <f t="shared" si="29"/>
        <v>0.27260991098378362</v>
      </c>
      <c r="O530">
        <f t="shared" si="30"/>
        <v>0.4827145738303259</v>
      </c>
      <c r="P530">
        <f t="shared" si="31"/>
        <v>5.2663823102860462E-2</v>
      </c>
      <c r="R530">
        <v>3.025454548567847</v>
      </c>
      <c r="S530">
        <f t="shared" si="32"/>
        <v>9.2258089969319528</v>
      </c>
      <c r="T530">
        <v>1</v>
      </c>
    </row>
    <row r="531" spans="1:20" x14ac:dyDescent="0.4">
      <c r="A531">
        <v>185</v>
      </c>
      <c r="B531" t="s">
        <v>18</v>
      </c>
      <c r="C531" t="s">
        <v>19</v>
      </c>
      <c r="D531" t="s">
        <v>21</v>
      </c>
      <c r="E531">
        <f t="shared" si="23"/>
        <v>0.31877729257641918</v>
      </c>
      <c r="F531">
        <f t="shared" si="24"/>
        <v>2.5000000000000001E-3</v>
      </c>
      <c r="G531">
        <f t="shared" si="25"/>
        <v>0.37682672233820463</v>
      </c>
      <c r="H531">
        <f t="shared" si="26"/>
        <v>0.31003811944091486</v>
      </c>
      <c r="I531">
        <f t="shared" si="27"/>
        <v>0.63265306122448983</v>
      </c>
      <c r="L531">
        <f t="shared" si="28"/>
        <v>0.27146412457650093</v>
      </c>
      <c r="M531">
        <f t="shared" si="29"/>
        <v>0.26866388423543242</v>
      </c>
      <c r="O531">
        <f t="shared" si="30"/>
        <v>0.24488079067171775</v>
      </c>
      <c r="P531">
        <f t="shared" si="31"/>
        <v>0.12968652809782558</v>
      </c>
      <c r="R531">
        <v>0.65529702159825087</v>
      </c>
      <c r="S531">
        <f t="shared" si="32"/>
        <v>1.2775615518883601</v>
      </c>
      <c r="T531">
        <v>1</v>
      </c>
    </row>
    <row r="532" spans="1:20" x14ac:dyDescent="0.4">
      <c r="A532">
        <v>186</v>
      </c>
      <c r="B532" t="s">
        <v>18</v>
      </c>
      <c r="C532" t="s">
        <v>19</v>
      </c>
      <c r="D532" t="s">
        <v>25</v>
      </c>
      <c r="E532">
        <f t="shared" si="23"/>
        <v>0.30567685589519655</v>
      </c>
      <c r="F532">
        <f t="shared" si="24"/>
        <v>0</v>
      </c>
      <c r="G532">
        <f t="shared" si="25"/>
        <v>0.76513569937369519</v>
      </c>
      <c r="H532">
        <f t="shared" si="26"/>
        <v>0.48983481575603555</v>
      </c>
      <c r="I532">
        <f t="shared" si="27"/>
        <v>0.2857142857142857</v>
      </c>
      <c r="L532">
        <f t="shared" si="28"/>
        <v>0.23681278171911882</v>
      </c>
      <c r="M532">
        <f t="shared" si="29"/>
        <v>0.33574275987054147</v>
      </c>
      <c r="O532">
        <f t="shared" si="30"/>
        <v>4.0363397475562869E-2</v>
      </c>
      <c r="P532">
        <f t="shared" si="31"/>
        <v>0.51741624594084978</v>
      </c>
      <c r="R532">
        <v>0.26615257895241951</v>
      </c>
      <c r="S532">
        <f t="shared" si="32"/>
        <v>0.35854444128564372</v>
      </c>
      <c r="T532">
        <v>1</v>
      </c>
    </row>
    <row r="533" spans="1:20" x14ac:dyDescent="0.4">
      <c r="A533">
        <v>187</v>
      </c>
      <c r="B533" t="s">
        <v>18</v>
      </c>
      <c r="C533" t="s">
        <v>19</v>
      </c>
      <c r="D533" t="s">
        <v>25</v>
      </c>
      <c r="E533">
        <f t="shared" si="23"/>
        <v>0.41484716157205237</v>
      </c>
      <c r="F533">
        <f t="shared" si="24"/>
        <v>0</v>
      </c>
      <c r="G533">
        <f t="shared" si="25"/>
        <v>0.97912317327766174</v>
      </c>
      <c r="H533">
        <f t="shared" si="26"/>
        <v>0.55463786531130876</v>
      </c>
      <c r="I533">
        <f t="shared" si="27"/>
        <v>0.26530612244897961</v>
      </c>
      <c r="L533">
        <f t="shared" si="28"/>
        <v>0.27265542691071665</v>
      </c>
      <c r="M533">
        <f t="shared" si="29"/>
        <v>0.42239542524238405</v>
      </c>
      <c r="O533">
        <f t="shared" si="30"/>
        <v>0.12089844079679564</v>
      </c>
      <c r="P533">
        <f t="shared" si="31"/>
        <v>0.45298351670698894</v>
      </c>
      <c r="R533">
        <v>0.19129277030383651</v>
      </c>
      <c r="S533">
        <f t="shared" si="32"/>
        <v>0.23410788915485628</v>
      </c>
      <c r="T533">
        <v>1</v>
      </c>
    </row>
    <row r="534" spans="1:20" x14ac:dyDescent="0.4">
      <c r="A534">
        <v>188</v>
      </c>
      <c r="B534" t="s">
        <v>18</v>
      </c>
      <c r="C534" t="s">
        <v>19</v>
      </c>
      <c r="D534" t="s">
        <v>20</v>
      </c>
      <c r="E534">
        <f t="shared" si="23"/>
        <v>0.51528384279475981</v>
      </c>
      <c r="F534">
        <f t="shared" si="24"/>
        <v>0</v>
      </c>
      <c r="G534">
        <f t="shared" si="25"/>
        <v>0.36847599164926931</v>
      </c>
      <c r="H534">
        <f t="shared" si="26"/>
        <v>0.38310038119440915</v>
      </c>
      <c r="I534">
        <f t="shared" si="27"/>
        <v>0.69387755102040816</v>
      </c>
      <c r="L534">
        <f t="shared" si="28"/>
        <v>0.21065657057649378</v>
      </c>
      <c r="M534">
        <f t="shared" si="29"/>
        <v>0.38745313155511779</v>
      </c>
      <c r="O534">
        <f t="shared" si="30"/>
        <v>4.1905752576761194E-3</v>
      </c>
      <c r="P534">
        <f t="shared" si="31"/>
        <v>1.6675328125443093E-2</v>
      </c>
      <c r="R534">
        <v>0.39270859665717223</v>
      </c>
      <c r="S534">
        <f t="shared" si="32"/>
        <v>0.76339373380056463</v>
      </c>
      <c r="T534">
        <v>1</v>
      </c>
    </row>
    <row r="535" spans="1:20" x14ac:dyDescent="0.4">
      <c r="A535">
        <v>189</v>
      </c>
      <c r="B535" t="s">
        <v>18</v>
      </c>
      <c r="C535" t="s">
        <v>19</v>
      </c>
      <c r="D535" t="s">
        <v>25</v>
      </c>
      <c r="E535">
        <f t="shared" si="23"/>
        <v>0.6026200873362445</v>
      </c>
      <c r="F535">
        <f t="shared" si="24"/>
        <v>0</v>
      </c>
      <c r="G535">
        <f t="shared" si="25"/>
        <v>0.92379958246346561</v>
      </c>
      <c r="H535">
        <f t="shared" si="26"/>
        <v>0.53049555273189319</v>
      </c>
      <c r="I535">
        <f t="shared" si="27"/>
        <v>0.16326530612244897</v>
      </c>
      <c r="L535">
        <f t="shared" si="28"/>
        <v>0.15702154190327589</v>
      </c>
      <c r="M535">
        <f t="shared" si="29"/>
        <v>0.5145348246705117</v>
      </c>
      <c r="O535">
        <f t="shared" si="30"/>
        <v>0.131562473857816</v>
      </c>
      <c r="P535">
        <f t="shared" si="31"/>
        <v>0.63026905848320036</v>
      </c>
      <c r="R535">
        <v>0.1834982233380984</v>
      </c>
      <c r="S535">
        <f t="shared" si="32"/>
        <v>0.22302833200365157</v>
      </c>
      <c r="T535">
        <v>1</v>
      </c>
    </row>
    <row r="536" spans="1:20" x14ac:dyDescent="0.4">
      <c r="A536">
        <v>190</v>
      </c>
      <c r="B536" t="s">
        <v>18</v>
      </c>
      <c r="C536" t="s">
        <v>19</v>
      </c>
      <c r="D536" t="s">
        <v>26</v>
      </c>
      <c r="E536">
        <f t="shared" si="23"/>
        <v>0.58078602620087338</v>
      </c>
      <c r="F536">
        <f t="shared" si="24"/>
        <v>0</v>
      </c>
      <c r="G536">
        <f t="shared" si="25"/>
        <v>0.81732776617954073</v>
      </c>
      <c r="H536">
        <f t="shared" si="26"/>
        <v>0.50508259212198214</v>
      </c>
      <c r="I536">
        <f t="shared" si="27"/>
        <v>0.22448979591836735</v>
      </c>
      <c r="L536">
        <f t="shared" si="28"/>
        <v>0.14467033332849055</v>
      </c>
      <c r="M536">
        <f t="shared" si="29"/>
        <v>0.50010153659959689</v>
      </c>
      <c r="O536">
        <f t="shared" si="30"/>
        <v>0.31454571342758125</v>
      </c>
      <c r="P536">
        <f t="shared" si="31"/>
        <v>0.22456607035209647</v>
      </c>
      <c r="R536">
        <v>0.19708086739228814</v>
      </c>
      <c r="S536">
        <f t="shared" si="32"/>
        <v>0.25446858745878048</v>
      </c>
      <c r="T536">
        <v>1</v>
      </c>
    </row>
    <row r="537" spans="1:20" x14ac:dyDescent="0.4">
      <c r="A537">
        <v>191</v>
      </c>
      <c r="B537" t="s">
        <v>18</v>
      </c>
      <c r="C537" t="s">
        <v>19</v>
      </c>
      <c r="D537" t="s">
        <v>21</v>
      </c>
      <c r="E537">
        <f t="shared" si="23"/>
        <v>0.54585152838427942</v>
      </c>
      <c r="F537">
        <f t="shared" si="24"/>
        <v>0</v>
      </c>
      <c r="G537">
        <f t="shared" si="25"/>
        <v>0.93528183716075153</v>
      </c>
      <c r="H537">
        <f t="shared" si="26"/>
        <v>0.52668360864040653</v>
      </c>
      <c r="I537">
        <f t="shared" si="27"/>
        <v>0.48979591836734693</v>
      </c>
      <c r="L537">
        <f t="shared" si="28"/>
        <v>0.21312454943637976</v>
      </c>
      <c r="M537">
        <f t="shared" si="29"/>
        <v>0.49313874171801214</v>
      </c>
      <c r="O537">
        <f t="shared" si="30"/>
        <v>0.24925140300230325</v>
      </c>
      <c r="P537">
        <f t="shared" si="31"/>
        <v>0.56807504089195948</v>
      </c>
      <c r="R537">
        <v>0.18473105853380978</v>
      </c>
      <c r="S537">
        <f t="shared" si="32"/>
        <v>0.24861443040674425</v>
      </c>
      <c r="T537">
        <v>1</v>
      </c>
    </row>
    <row r="538" spans="1:20" x14ac:dyDescent="0.4">
      <c r="A538">
        <v>192</v>
      </c>
      <c r="B538" t="s">
        <v>18</v>
      </c>
      <c r="C538" t="s">
        <v>19</v>
      </c>
      <c r="D538" t="s">
        <v>28</v>
      </c>
      <c r="E538">
        <f t="shared" si="23"/>
        <v>0.49781659388646293</v>
      </c>
      <c r="F538">
        <f t="shared" si="24"/>
        <v>0</v>
      </c>
      <c r="G538">
        <f t="shared" si="25"/>
        <v>0</v>
      </c>
      <c r="H538">
        <f t="shared" si="26"/>
        <v>2.5412960609911057E-2</v>
      </c>
      <c r="I538">
        <f t="shared" si="27"/>
        <v>1</v>
      </c>
      <c r="L538">
        <f t="shared" si="28"/>
        <v>0.140140560958355</v>
      </c>
      <c r="M538">
        <f t="shared" si="29"/>
        <v>0.1957231640227744</v>
      </c>
      <c r="O538">
        <f t="shared" si="30"/>
        <v>7.0572549804943888E-2</v>
      </c>
      <c r="P538">
        <f t="shared" si="31"/>
        <v>0.95774527340154925</v>
      </c>
      <c r="R538">
        <v>31.841054473728242</v>
      </c>
      <c r="S538">
        <f t="shared" si="32"/>
        <v>124.20773170173048</v>
      </c>
      <c r="T538">
        <v>1</v>
      </c>
    </row>
    <row r="539" spans="1:20" x14ac:dyDescent="0.4">
      <c r="A539">
        <v>193</v>
      </c>
      <c r="B539" t="s">
        <v>18</v>
      </c>
      <c r="C539" t="s">
        <v>19</v>
      </c>
      <c r="D539" t="s">
        <v>23</v>
      </c>
      <c r="E539">
        <f t="shared" si="23"/>
        <v>0.4890829694323145</v>
      </c>
      <c r="F539">
        <f t="shared" si="24"/>
        <v>3.7499999999999999E-2</v>
      </c>
      <c r="G539">
        <f t="shared" si="25"/>
        <v>0</v>
      </c>
      <c r="H539">
        <f t="shared" si="26"/>
        <v>0.11562897077509529</v>
      </c>
      <c r="I539">
        <f t="shared" si="27"/>
        <v>1</v>
      </c>
      <c r="L539">
        <f t="shared" si="28"/>
        <v>0.18834501993573405</v>
      </c>
      <c r="M539">
        <f t="shared" si="29"/>
        <v>0.24197953267633829</v>
      </c>
      <c r="O539">
        <f t="shared" si="30"/>
        <v>5.3728802206049774E-2</v>
      </c>
      <c r="P539">
        <f t="shared" si="31"/>
        <v>0.76352348110358814</v>
      </c>
      <c r="R539">
        <v>6.3588377954402207</v>
      </c>
      <c r="S539">
        <f t="shared" si="32"/>
        <v>23.592122901098499</v>
      </c>
      <c r="T539">
        <v>1</v>
      </c>
    </row>
    <row r="540" spans="1:20" x14ac:dyDescent="0.4">
      <c r="A540">
        <v>194</v>
      </c>
      <c r="B540" t="s">
        <v>18</v>
      </c>
      <c r="C540" t="s">
        <v>19</v>
      </c>
      <c r="D540" t="s">
        <v>25</v>
      </c>
      <c r="E540">
        <f t="shared" ref="E540:E603" si="33">($E195-$E$343)/($E$344-$E$343)</f>
        <v>0.57205240174672489</v>
      </c>
      <c r="F540">
        <f t="shared" ref="F540:F603" si="34">($F195-$F$343)/($F$344-$F$343)</f>
        <v>0</v>
      </c>
      <c r="G540">
        <f t="shared" ref="G540:G603" si="35">($G195-$G$343)/($G$344-$G$343)</f>
        <v>0.9206680584551149</v>
      </c>
      <c r="H540">
        <f t="shared" ref="H540:H603" si="36">($H195-$H$343)/($H$344-$H$343)</f>
        <v>0.5190597204574332</v>
      </c>
      <c r="I540">
        <f t="shared" ref="I540:I603" si="37">($I195-$I$343)/($I$344-$I$343)</f>
        <v>0.10204081632653061</v>
      </c>
      <c r="L540">
        <f t="shared" ref="L540:L603" si="38">($L195-$L$343)/($L$344-$L$343)</f>
        <v>0.22574690967923536</v>
      </c>
      <c r="M540">
        <f t="shared" ref="M540:M603" si="39">($M195-$M$343)/($M$344-$M$343)</f>
        <v>0.47547994013935169</v>
      </c>
      <c r="O540">
        <f t="shared" ref="O540:O603" si="40">($O195-$O$343)/($O$344-$O$343)</f>
        <v>3.3964002467628394E-2</v>
      </c>
      <c r="P540">
        <f t="shared" ref="P540:P603" si="41">($P195-$P$343)/($P$344-$P$343)</f>
        <v>0.90858761992929182</v>
      </c>
      <c r="R540">
        <v>0.20952733541842425</v>
      </c>
      <c r="S540">
        <f t="shared" ref="S540:S603" si="42">R540/(((1-F540)+G540+H540+(1-I540))/4)</f>
        <v>0.25110483729257083</v>
      </c>
      <c r="T540">
        <v>1</v>
      </c>
    </row>
    <row r="541" spans="1:20" x14ac:dyDescent="0.4">
      <c r="A541">
        <v>195</v>
      </c>
      <c r="B541" t="s">
        <v>18</v>
      </c>
      <c r="C541" t="s">
        <v>19</v>
      </c>
      <c r="D541" t="s">
        <v>23</v>
      </c>
      <c r="E541">
        <f t="shared" si="33"/>
        <v>0.49781659388646293</v>
      </c>
      <c r="F541">
        <f t="shared" si="34"/>
        <v>5.0000000000000001E-3</v>
      </c>
      <c r="G541">
        <f t="shared" si="35"/>
        <v>0</v>
      </c>
      <c r="H541">
        <f t="shared" si="36"/>
        <v>2.6048284625158836E-2</v>
      </c>
      <c r="I541">
        <f t="shared" si="37"/>
        <v>1</v>
      </c>
      <c r="L541">
        <f t="shared" si="38"/>
        <v>4.1093096223419355E-2</v>
      </c>
      <c r="M541">
        <f t="shared" si="39"/>
        <v>0.19679871372322696</v>
      </c>
      <c r="O541">
        <f t="shared" si="40"/>
        <v>0.22677574107342835</v>
      </c>
      <c r="P541">
        <f t="shared" si="41"/>
        <v>0.63717042985986916</v>
      </c>
      <c r="R541">
        <v>33.291794638437317</v>
      </c>
      <c r="S541">
        <f t="shared" si="42"/>
        <v>130.42201878105777</v>
      </c>
      <c r="T541">
        <v>1</v>
      </c>
    </row>
    <row r="542" spans="1:20" x14ac:dyDescent="0.4">
      <c r="A542">
        <v>196</v>
      </c>
      <c r="B542" t="s">
        <v>18</v>
      </c>
      <c r="C542" t="s">
        <v>19</v>
      </c>
      <c r="D542" t="s">
        <v>23</v>
      </c>
      <c r="E542">
        <f t="shared" si="33"/>
        <v>0.37117903930130997</v>
      </c>
      <c r="F542">
        <f t="shared" si="34"/>
        <v>9.7500000000000003E-2</v>
      </c>
      <c r="G542">
        <f t="shared" si="35"/>
        <v>0</v>
      </c>
      <c r="H542">
        <f t="shared" si="36"/>
        <v>6.0991105463786527E-2</v>
      </c>
      <c r="I542">
        <f t="shared" si="37"/>
        <v>1</v>
      </c>
      <c r="L542">
        <f t="shared" si="38"/>
        <v>8.1462763586279449E-2</v>
      </c>
      <c r="M542">
        <f t="shared" si="39"/>
        <v>0.16415889454724303</v>
      </c>
      <c r="O542">
        <f t="shared" si="40"/>
        <v>0.10160683391661569</v>
      </c>
      <c r="P542">
        <f t="shared" si="41"/>
        <v>0.12161662477125006</v>
      </c>
      <c r="R542">
        <v>133.90265707997037</v>
      </c>
      <c r="S542">
        <f t="shared" si="42"/>
        <v>555.9061472207984</v>
      </c>
      <c r="T542">
        <v>1</v>
      </c>
    </row>
    <row r="543" spans="1:20" x14ac:dyDescent="0.4">
      <c r="A543">
        <v>197</v>
      </c>
      <c r="B543" t="s">
        <v>18</v>
      </c>
      <c r="C543" t="s">
        <v>19</v>
      </c>
      <c r="D543" t="s">
        <v>23</v>
      </c>
      <c r="E543">
        <f t="shared" si="33"/>
        <v>0.50218340611353707</v>
      </c>
      <c r="F543">
        <f t="shared" si="34"/>
        <v>0.25</v>
      </c>
      <c r="G543">
        <f t="shared" si="35"/>
        <v>0</v>
      </c>
      <c r="H543">
        <f t="shared" si="36"/>
        <v>7.3697585768742052E-2</v>
      </c>
      <c r="I543">
        <f t="shared" si="37"/>
        <v>1</v>
      </c>
      <c r="L543">
        <f t="shared" si="38"/>
        <v>4.3493516954209985E-2</v>
      </c>
      <c r="M543">
        <f t="shared" si="39"/>
        <v>0.22646318006084309</v>
      </c>
      <c r="O543">
        <f t="shared" si="40"/>
        <v>7.2637907497691848E-2</v>
      </c>
      <c r="P543">
        <f t="shared" si="41"/>
        <v>0.56993574567259253</v>
      </c>
      <c r="R543">
        <v>27.645900601016304</v>
      </c>
      <c r="S543">
        <f t="shared" si="42"/>
        <v>134.25267272194264</v>
      </c>
      <c r="T543">
        <v>1</v>
      </c>
    </row>
    <row r="544" spans="1:20" x14ac:dyDescent="0.4">
      <c r="A544">
        <v>198</v>
      </c>
      <c r="B544" t="s">
        <v>18</v>
      </c>
      <c r="C544" t="s">
        <v>19</v>
      </c>
      <c r="D544" t="s">
        <v>23</v>
      </c>
      <c r="E544">
        <f t="shared" si="33"/>
        <v>0.46724890829694332</v>
      </c>
      <c r="F544">
        <f t="shared" si="34"/>
        <v>1.4999999999999999E-2</v>
      </c>
      <c r="G544">
        <f t="shared" si="35"/>
        <v>0</v>
      </c>
      <c r="H544">
        <f t="shared" si="36"/>
        <v>6.2261753494282084E-2</v>
      </c>
      <c r="I544">
        <f t="shared" si="37"/>
        <v>1</v>
      </c>
      <c r="L544">
        <f t="shared" si="38"/>
        <v>0.17814921206790593</v>
      </c>
      <c r="M544">
        <f t="shared" si="39"/>
        <v>0.204616717610515</v>
      </c>
      <c r="O544">
        <f t="shared" si="40"/>
        <v>0.500242393052857</v>
      </c>
      <c r="P544">
        <f t="shared" si="41"/>
        <v>0.29632678842251908</v>
      </c>
      <c r="R544">
        <v>195.52864083045486</v>
      </c>
      <c r="S544">
        <f t="shared" si="42"/>
        <v>746.8186064393401</v>
      </c>
      <c r="T544">
        <v>1</v>
      </c>
    </row>
    <row r="545" spans="1:20" x14ac:dyDescent="0.4">
      <c r="A545">
        <v>199</v>
      </c>
      <c r="B545" t="s">
        <v>18</v>
      </c>
      <c r="C545" t="s">
        <v>19</v>
      </c>
      <c r="D545" t="s">
        <v>23</v>
      </c>
      <c r="E545">
        <f t="shared" si="33"/>
        <v>0.43231441048034941</v>
      </c>
      <c r="F545">
        <f t="shared" si="34"/>
        <v>4.4999999999999998E-2</v>
      </c>
      <c r="G545">
        <f t="shared" si="35"/>
        <v>0</v>
      </c>
      <c r="H545">
        <f t="shared" si="36"/>
        <v>1.9059720457433288E-2</v>
      </c>
      <c r="I545">
        <f t="shared" si="37"/>
        <v>1</v>
      </c>
      <c r="L545">
        <f t="shared" si="38"/>
        <v>0.10767325103719469</v>
      </c>
      <c r="M545">
        <f t="shared" si="39"/>
        <v>0.16862380003272948</v>
      </c>
      <c r="O545">
        <f t="shared" si="40"/>
        <v>8.871428387094784E-3</v>
      </c>
      <c r="P545">
        <f t="shared" si="41"/>
        <v>0.10516796080270253</v>
      </c>
      <c r="R545">
        <v>33.130286241656819</v>
      </c>
      <c r="S545">
        <f t="shared" si="42"/>
        <v>136.05032852030195</v>
      </c>
      <c r="T545">
        <v>1</v>
      </c>
    </row>
    <row r="546" spans="1:20" x14ac:dyDescent="0.4">
      <c r="A546">
        <v>200</v>
      </c>
      <c r="B546" t="s">
        <v>18</v>
      </c>
      <c r="C546" t="s">
        <v>19</v>
      </c>
      <c r="D546" t="s">
        <v>20</v>
      </c>
      <c r="E546">
        <f t="shared" si="33"/>
        <v>0.46288209606986902</v>
      </c>
      <c r="F546">
        <f t="shared" si="34"/>
        <v>0</v>
      </c>
      <c r="G546">
        <f t="shared" si="35"/>
        <v>0.9175365344467642</v>
      </c>
      <c r="H546">
        <f t="shared" si="36"/>
        <v>0.5203303684879288</v>
      </c>
      <c r="I546">
        <f t="shared" si="37"/>
        <v>0.53061224489795922</v>
      </c>
      <c r="L546">
        <f t="shared" si="38"/>
        <v>0.14274248325024158</v>
      </c>
      <c r="M546">
        <f t="shared" si="39"/>
        <v>0.42322171418943166</v>
      </c>
      <c r="O546">
        <f t="shared" si="40"/>
        <v>5.7887321254661298E-2</v>
      </c>
      <c r="P546">
        <f t="shared" si="41"/>
        <v>0.61751023167111541</v>
      </c>
      <c r="R546">
        <v>0.21937126366781282</v>
      </c>
      <c r="S546">
        <f t="shared" si="42"/>
        <v>0.30182600352726446</v>
      </c>
      <c r="T546">
        <v>1</v>
      </c>
    </row>
    <row r="547" spans="1:20" x14ac:dyDescent="0.4">
      <c r="A547">
        <v>201</v>
      </c>
      <c r="B547" t="s">
        <v>18</v>
      </c>
      <c r="C547" t="s">
        <v>19</v>
      </c>
      <c r="D547" t="s">
        <v>25</v>
      </c>
      <c r="E547">
        <f t="shared" si="33"/>
        <v>0.55895196506550215</v>
      </c>
      <c r="F547">
        <f t="shared" si="34"/>
        <v>0</v>
      </c>
      <c r="G547">
        <f t="shared" si="35"/>
        <v>0.79018789144050106</v>
      </c>
      <c r="H547">
        <f t="shared" si="36"/>
        <v>0.52223634053367207</v>
      </c>
      <c r="I547">
        <f t="shared" si="37"/>
        <v>0.10204081632653061</v>
      </c>
      <c r="L547">
        <f t="shared" si="38"/>
        <v>3.799657541665806E-2</v>
      </c>
      <c r="M547">
        <f t="shared" si="39"/>
        <v>0.48797587697787742</v>
      </c>
      <c r="O547">
        <f t="shared" si="40"/>
        <v>3.4562177916003356E-2</v>
      </c>
      <c r="P547">
        <f t="shared" si="41"/>
        <v>0.53303176870036206</v>
      </c>
      <c r="R547">
        <v>0.19377727205014941</v>
      </c>
      <c r="S547">
        <f t="shared" si="42"/>
        <v>0.24143816729885267</v>
      </c>
      <c r="T547">
        <v>1</v>
      </c>
    </row>
    <row r="548" spans="1:20" x14ac:dyDescent="0.4">
      <c r="A548">
        <v>202</v>
      </c>
      <c r="B548" t="s">
        <v>18</v>
      </c>
      <c r="C548" t="s">
        <v>19</v>
      </c>
      <c r="D548" t="s">
        <v>21</v>
      </c>
      <c r="E548">
        <f t="shared" si="33"/>
        <v>0.53711790393013104</v>
      </c>
      <c r="F548">
        <f t="shared" si="34"/>
        <v>0</v>
      </c>
      <c r="G548">
        <f t="shared" si="35"/>
        <v>0.7703549060542797</v>
      </c>
      <c r="H548">
        <f t="shared" si="36"/>
        <v>0.51651842439644213</v>
      </c>
      <c r="I548">
        <f t="shared" si="37"/>
        <v>0.53061224489795922</v>
      </c>
      <c r="L548">
        <f t="shared" si="38"/>
        <v>0.13449495733732142</v>
      </c>
      <c r="M548">
        <f t="shared" si="39"/>
        <v>0.49094764156439352</v>
      </c>
      <c r="O548">
        <f t="shared" si="40"/>
        <v>0.5794189846126383</v>
      </c>
      <c r="P548">
        <f t="shared" si="41"/>
        <v>0.25305499237304468</v>
      </c>
      <c r="R548">
        <v>0.18744147297816363</v>
      </c>
      <c r="S548">
        <f t="shared" si="42"/>
        <v>0.27202281229547981</v>
      </c>
      <c r="T548">
        <v>1</v>
      </c>
    </row>
    <row r="549" spans="1:20" x14ac:dyDescent="0.4">
      <c r="A549">
        <v>203</v>
      </c>
      <c r="B549" t="s">
        <v>18</v>
      </c>
      <c r="C549" t="s">
        <v>19</v>
      </c>
      <c r="D549" t="s">
        <v>26</v>
      </c>
      <c r="E549">
        <f t="shared" si="33"/>
        <v>0.611353711790393</v>
      </c>
      <c r="F549">
        <f t="shared" si="34"/>
        <v>0</v>
      </c>
      <c r="G549">
        <f t="shared" si="35"/>
        <v>0.79123173277661796</v>
      </c>
      <c r="H549">
        <f t="shared" si="36"/>
        <v>0.51588310038119434</v>
      </c>
      <c r="I549">
        <f t="shared" si="37"/>
        <v>0.2857142857142857</v>
      </c>
      <c r="L549">
        <f t="shared" si="38"/>
        <v>0.14231917835192615</v>
      </c>
      <c r="M549">
        <f t="shared" si="39"/>
        <v>0.52846321723217204</v>
      </c>
      <c r="O549">
        <f t="shared" si="40"/>
        <v>0.46677546543929821</v>
      </c>
      <c r="P549">
        <f t="shared" si="41"/>
        <v>0.27709623339493311</v>
      </c>
      <c r="R549">
        <v>0.18112539611028153</v>
      </c>
      <c r="S549">
        <f t="shared" si="42"/>
        <v>0.23978998251461323</v>
      </c>
      <c r="T549">
        <v>1</v>
      </c>
    </row>
    <row r="550" spans="1:20" x14ac:dyDescent="0.4">
      <c r="A550">
        <v>204</v>
      </c>
      <c r="B550" t="s">
        <v>18</v>
      </c>
      <c r="C550" t="s">
        <v>19</v>
      </c>
      <c r="D550" t="s">
        <v>21</v>
      </c>
      <c r="E550">
        <f t="shared" si="33"/>
        <v>0.6899563318777292</v>
      </c>
      <c r="F550">
        <f t="shared" si="34"/>
        <v>0</v>
      </c>
      <c r="G550">
        <f t="shared" si="35"/>
        <v>0.68267223382045938</v>
      </c>
      <c r="H550">
        <f t="shared" si="36"/>
        <v>0.47839898348157561</v>
      </c>
      <c r="I550">
        <f t="shared" si="37"/>
        <v>0.5714285714285714</v>
      </c>
      <c r="L550">
        <f t="shared" si="38"/>
        <v>1.4715800999663072E-2</v>
      </c>
      <c r="M550">
        <f t="shared" si="39"/>
        <v>0.54722743606852497</v>
      </c>
      <c r="O550">
        <f t="shared" si="40"/>
        <v>3.9004394626989271E-2</v>
      </c>
      <c r="P550">
        <f t="shared" si="41"/>
        <v>0.15244802752336251</v>
      </c>
      <c r="R550">
        <v>0.20299985224723446</v>
      </c>
      <c r="S550">
        <f t="shared" si="42"/>
        <v>0.31355654815263423</v>
      </c>
      <c r="T550">
        <v>1</v>
      </c>
    </row>
    <row r="551" spans="1:20" x14ac:dyDescent="0.4">
      <c r="A551">
        <v>205</v>
      </c>
      <c r="B551" t="s">
        <v>18</v>
      </c>
      <c r="C551" t="s">
        <v>19</v>
      </c>
      <c r="D551" t="s">
        <v>21</v>
      </c>
      <c r="E551">
        <f t="shared" si="33"/>
        <v>0.57641921397379925</v>
      </c>
      <c r="F551">
        <f t="shared" si="34"/>
        <v>0</v>
      </c>
      <c r="G551">
        <f t="shared" si="35"/>
        <v>0.26722338204592905</v>
      </c>
      <c r="H551">
        <f t="shared" si="36"/>
        <v>0.37801778907242689</v>
      </c>
      <c r="I551">
        <f t="shared" si="37"/>
        <v>0.8571428571428571</v>
      </c>
      <c r="L551">
        <f t="shared" si="38"/>
        <v>9.5778912362583624E-2</v>
      </c>
      <c r="M551">
        <f t="shared" si="39"/>
        <v>0.40852745275078778</v>
      </c>
      <c r="O551">
        <f t="shared" si="40"/>
        <v>9.9454863073180095E-3</v>
      </c>
      <c r="P551">
        <f t="shared" si="41"/>
        <v>0.46809389593854944</v>
      </c>
      <c r="R551">
        <v>0.40269198043187671</v>
      </c>
      <c r="S551">
        <f t="shared" si="42"/>
        <v>0.90082738132349605</v>
      </c>
      <c r="T551">
        <v>1</v>
      </c>
    </row>
    <row r="552" spans="1:20" x14ac:dyDescent="0.4">
      <c r="A552">
        <v>206</v>
      </c>
      <c r="B552" t="s">
        <v>18</v>
      </c>
      <c r="C552" t="s">
        <v>19</v>
      </c>
      <c r="D552" t="s">
        <v>26</v>
      </c>
      <c r="E552">
        <f t="shared" si="33"/>
        <v>0.63318777292576411</v>
      </c>
      <c r="F552">
        <f t="shared" si="34"/>
        <v>0</v>
      </c>
      <c r="G552">
        <f t="shared" si="35"/>
        <v>0.95093945720250517</v>
      </c>
      <c r="H552">
        <f t="shared" si="36"/>
        <v>0.56226175349428209</v>
      </c>
      <c r="I552">
        <f t="shared" si="37"/>
        <v>0.2857142857142857</v>
      </c>
      <c r="L552">
        <f t="shared" si="38"/>
        <v>3.8884219132777835E-2</v>
      </c>
      <c r="M552">
        <f t="shared" si="39"/>
        <v>0.56399672810498291</v>
      </c>
      <c r="O552">
        <f t="shared" si="40"/>
        <v>0.15230536534053141</v>
      </c>
      <c r="P552">
        <f t="shared" si="41"/>
        <v>0.58972246314046251</v>
      </c>
      <c r="R552">
        <v>0.15141923473018451</v>
      </c>
      <c r="S552">
        <f t="shared" si="42"/>
        <v>0.18766208911102616</v>
      </c>
      <c r="T552">
        <v>1</v>
      </c>
    </row>
    <row r="553" spans="1:20" x14ac:dyDescent="0.4">
      <c r="A553">
        <v>207</v>
      </c>
      <c r="B553" t="s">
        <v>18</v>
      </c>
      <c r="C553" t="s">
        <v>19</v>
      </c>
      <c r="D553" t="s">
        <v>21</v>
      </c>
      <c r="E553">
        <f t="shared" si="33"/>
        <v>0.63755458515283847</v>
      </c>
      <c r="F553">
        <f t="shared" si="34"/>
        <v>0</v>
      </c>
      <c r="G553">
        <f t="shared" si="35"/>
        <v>0.60438413361169108</v>
      </c>
      <c r="H553">
        <f t="shared" si="36"/>
        <v>0.46124523506988563</v>
      </c>
      <c r="I553">
        <f t="shared" si="37"/>
        <v>0.55102040816326525</v>
      </c>
      <c r="L553">
        <f t="shared" si="38"/>
        <v>0</v>
      </c>
      <c r="M553">
        <f t="shared" si="39"/>
        <v>0.5070884917961288</v>
      </c>
      <c r="O553">
        <f t="shared" si="40"/>
        <v>5.9259156241372929E-2</v>
      </c>
      <c r="P553">
        <f t="shared" si="41"/>
        <v>0.50066041392807947</v>
      </c>
      <c r="R553">
        <v>0.22808402885238743</v>
      </c>
      <c r="S553">
        <f t="shared" si="42"/>
        <v>0.36281431019059873</v>
      </c>
      <c r="T553">
        <v>1</v>
      </c>
    </row>
    <row r="554" spans="1:20" x14ac:dyDescent="0.4">
      <c r="A554">
        <v>208</v>
      </c>
      <c r="B554" t="s">
        <v>18</v>
      </c>
      <c r="C554" t="s">
        <v>19</v>
      </c>
      <c r="D554" t="s">
        <v>23</v>
      </c>
      <c r="E554">
        <f t="shared" si="33"/>
        <v>0.31441048034934499</v>
      </c>
      <c r="F554">
        <f t="shared" si="34"/>
        <v>7.4999999999999997E-3</v>
      </c>
      <c r="G554">
        <f t="shared" si="35"/>
        <v>0</v>
      </c>
      <c r="H554">
        <f t="shared" si="36"/>
        <v>8.0686149936467597E-2</v>
      </c>
      <c r="I554">
        <f t="shared" si="37"/>
        <v>1</v>
      </c>
      <c r="L554">
        <f t="shared" si="38"/>
        <v>2.5634566351210707E-2</v>
      </c>
      <c r="M554">
        <f t="shared" si="39"/>
        <v>0.14905124218862034</v>
      </c>
      <c r="O554">
        <f t="shared" si="40"/>
        <v>1.3194970015413723E-2</v>
      </c>
      <c r="P554">
        <f t="shared" si="41"/>
        <v>0.34427608053050435</v>
      </c>
      <c r="R554">
        <v>67.976971809081121</v>
      </c>
      <c r="S554">
        <f t="shared" si="42"/>
        <v>253.36507301405385</v>
      </c>
      <c r="T554">
        <v>1</v>
      </c>
    </row>
    <row r="555" spans="1:20" x14ac:dyDescent="0.4">
      <c r="A555">
        <v>209</v>
      </c>
      <c r="B555" t="s">
        <v>31</v>
      </c>
      <c r="C555" t="s">
        <v>32</v>
      </c>
      <c r="D555" t="s">
        <v>23</v>
      </c>
      <c r="E555">
        <f t="shared" si="33"/>
        <v>0.31441048034934499</v>
      </c>
      <c r="F555">
        <f t="shared" si="34"/>
        <v>0.61499999999999999</v>
      </c>
      <c r="G555">
        <f t="shared" si="35"/>
        <v>0</v>
      </c>
      <c r="H555">
        <f t="shared" si="36"/>
        <v>3.1130876747141042E-2</v>
      </c>
      <c r="I555">
        <f t="shared" si="37"/>
        <v>1</v>
      </c>
      <c r="L555">
        <f t="shared" si="38"/>
        <v>2.5634566351210707E-2</v>
      </c>
      <c r="M555">
        <f t="shared" si="39"/>
        <v>0.14905124218862034</v>
      </c>
      <c r="O555">
        <f t="shared" si="40"/>
        <v>1.3194970015413723E-2</v>
      </c>
      <c r="P555">
        <f t="shared" si="41"/>
        <v>0.34427608053050435</v>
      </c>
      <c r="R555">
        <v>67.976971809081121</v>
      </c>
      <c r="S555">
        <f t="shared" si="42"/>
        <v>653.41915832298923</v>
      </c>
      <c r="T555">
        <v>0</v>
      </c>
    </row>
    <row r="556" spans="1:20" x14ac:dyDescent="0.4">
      <c r="A556">
        <v>210</v>
      </c>
      <c r="B556" t="s">
        <v>18</v>
      </c>
      <c r="C556" t="s">
        <v>19</v>
      </c>
      <c r="D556" t="s">
        <v>23</v>
      </c>
      <c r="E556">
        <f t="shared" si="33"/>
        <v>0.23580786026200876</v>
      </c>
      <c r="F556">
        <f t="shared" si="34"/>
        <v>7.4999999999999997E-3</v>
      </c>
      <c r="G556">
        <f t="shared" si="35"/>
        <v>0</v>
      </c>
      <c r="H556">
        <f t="shared" si="36"/>
        <v>4.9555273189326551E-2</v>
      </c>
      <c r="I556">
        <f t="shared" si="37"/>
        <v>1</v>
      </c>
      <c r="L556">
        <f t="shared" si="38"/>
        <v>8.853601832036909E-3</v>
      </c>
      <c r="M556">
        <f t="shared" si="39"/>
        <v>0.10511708677834372</v>
      </c>
      <c r="O556">
        <f t="shared" si="40"/>
        <v>0.16942201534874213</v>
      </c>
      <c r="P556">
        <f t="shared" si="41"/>
        <v>0.35106460420054475</v>
      </c>
      <c r="R556">
        <v>37.394763380579903</v>
      </c>
      <c r="S556">
        <f t="shared" si="42"/>
        <v>143.54234115097964</v>
      </c>
      <c r="T556">
        <v>1</v>
      </c>
    </row>
    <row r="557" spans="1:20" x14ac:dyDescent="0.4">
      <c r="A557">
        <v>211</v>
      </c>
      <c r="B557" t="s">
        <v>18</v>
      </c>
      <c r="C557" t="s">
        <v>19</v>
      </c>
      <c r="D557" t="s">
        <v>23</v>
      </c>
      <c r="E557">
        <f t="shared" si="33"/>
        <v>0.29257641921397376</v>
      </c>
      <c r="F557">
        <f t="shared" si="34"/>
        <v>4.4999999999999998E-2</v>
      </c>
      <c r="G557">
        <f t="shared" si="35"/>
        <v>0</v>
      </c>
      <c r="H557">
        <f t="shared" si="36"/>
        <v>4.3837357052096571E-2</v>
      </c>
      <c r="I557">
        <f t="shared" si="37"/>
        <v>1</v>
      </c>
      <c r="L557">
        <f t="shared" si="38"/>
        <v>0.12422283292140636</v>
      </c>
      <c r="M557">
        <f t="shared" si="39"/>
        <v>0.12615136244070418</v>
      </c>
      <c r="O557">
        <f t="shared" si="40"/>
        <v>0.65505912876158279</v>
      </c>
      <c r="P557">
        <f t="shared" si="41"/>
        <v>0.20982745503080913</v>
      </c>
      <c r="R557">
        <v>39.185209946202178</v>
      </c>
      <c r="S557">
        <f t="shared" si="42"/>
        <v>156.92328553609912</v>
      </c>
      <c r="T557">
        <v>1</v>
      </c>
    </row>
    <row r="558" spans="1:20" x14ac:dyDescent="0.4">
      <c r="A558">
        <v>212</v>
      </c>
      <c r="B558" t="s">
        <v>18</v>
      </c>
      <c r="C558" t="s">
        <v>19</v>
      </c>
      <c r="D558" t="s">
        <v>23</v>
      </c>
      <c r="E558">
        <f t="shared" si="33"/>
        <v>0.13100436681222707</v>
      </c>
      <c r="F558">
        <f t="shared" si="34"/>
        <v>0.08</v>
      </c>
      <c r="G558">
        <f t="shared" si="35"/>
        <v>0</v>
      </c>
      <c r="H558">
        <f t="shared" si="36"/>
        <v>0</v>
      </c>
      <c r="I558">
        <f t="shared" si="37"/>
        <v>1</v>
      </c>
      <c r="L558">
        <f t="shared" si="38"/>
        <v>9.4434905626251717E-2</v>
      </c>
      <c r="M558">
        <f t="shared" si="39"/>
        <v>4.2470575668696831E-2</v>
      </c>
      <c r="O558">
        <f t="shared" si="40"/>
        <v>7.1121313526951599E-2</v>
      </c>
      <c r="P558">
        <f t="shared" si="41"/>
        <v>0.97598395541194183</v>
      </c>
      <c r="R558">
        <v>42.707474817778937</v>
      </c>
      <c r="S558">
        <f t="shared" si="42"/>
        <v>185.68467312077797</v>
      </c>
      <c r="T558">
        <v>1</v>
      </c>
    </row>
    <row r="559" spans="1:20" x14ac:dyDescent="0.4">
      <c r="A559">
        <v>213</v>
      </c>
      <c r="B559" t="s">
        <v>18</v>
      </c>
      <c r="C559" t="s">
        <v>19</v>
      </c>
      <c r="D559" t="s">
        <v>23</v>
      </c>
      <c r="E559">
        <f t="shared" si="33"/>
        <v>0.29257641921397376</v>
      </c>
      <c r="F559">
        <f t="shared" si="34"/>
        <v>4.7500000000000001E-2</v>
      </c>
      <c r="G559">
        <f t="shared" si="35"/>
        <v>0</v>
      </c>
      <c r="H559">
        <f t="shared" si="36"/>
        <v>0.2090216010165184</v>
      </c>
      <c r="I559">
        <f t="shared" si="37"/>
        <v>0.95918367346938771</v>
      </c>
      <c r="L559">
        <f t="shared" si="38"/>
        <v>0.15156347571005496</v>
      </c>
      <c r="M559">
        <f t="shared" si="39"/>
        <v>0.20466741843813721</v>
      </c>
      <c r="O559">
        <f t="shared" si="40"/>
        <v>0.53798120235495173</v>
      </c>
      <c r="P559">
        <f t="shared" si="41"/>
        <v>0.67552714102484313</v>
      </c>
      <c r="R559">
        <v>1.7016744398535475</v>
      </c>
      <c r="S559">
        <f t="shared" si="42"/>
        <v>5.6612185338779248</v>
      </c>
      <c r="T559">
        <v>1</v>
      </c>
    </row>
    <row r="560" spans="1:20" x14ac:dyDescent="0.4">
      <c r="A560">
        <v>214</v>
      </c>
      <c r="B560" t="s">
        <v>18</v>
      </c>
      <c r="C560" t="s">
        <v>19</v>
      </c>
      <c r="D560" t="s">
        <v>23</v>
      </c>
      <c r="E560">
        <f t="shared" si="33"/>
        <v>0.24454148471615719</v>
      </c>
      <c r="F560">
        <f t="shared" si="34"/>
        <v>3.5000000000000003E-2</v>
      </c>
      <c r="G560">
        <f t="shared" si="35"/>
        <v>0</v>
      </c>
      <c r="H560">
        <f t="shared" si="36"/>
        <v>3.4307496823379927E-2</v>
      </c>
      <c r="I560">
        <f t="shared" si="37"/>
        <v>1</v>
      </c>
      <c r="L560">
        <f t="shared" si="38"/>
        <v>6.2405770095611275E-2</v>
      </c>
      <c r="M560">
        <f t="shared" si="39"/>
        <v>0.10236846011875263</v>
      </c>
      <c r="O560">
        <f t="shared" si="40"/>
        <v>0.3347138964324558</v>
      </c>
      <c r="P560">
        <f t="shared" si="41"/>
        <v>0.15217545115990835</v>
      </c>
      <c r="R560">
        <v>30.386140575181567</v>
      </c>
      <c r="S560">
        <f t="shared" si="42"/>
        <v>121.62879062460226</v>
      </c>
      <c r="T560">
        <v>1</v>
      </c>
    </row>
    <row r="561" spans="1:20" x14ac:dyDescent="0.4">
      <c r="A561">
        <v>215</v>
      </c>
      <c r="B561" t="s">
        <v>18</v>
      </c>
      <c r="C561" t="s">
        <v>19</v>
      </c>
      <c r="D561" t="s">
        <v>20</v>
      </c>
      <c r="E561">
        <f t="shared" si="33"/>
        <v>0.25764192139737996</v>
      </c>
      <c r="F561">
        <f t="shared" si="34"/>
        <v>0</v>
      </c>
      <c r="G561">
        <f t="shared" si="35"/>
        <v>0.24739039665970772</v>
      </c>
      <c r="H561">
        <f t="shared" si="36"/>
        <v>0.29733163913595934</v>
      </c>
      <c r="I561">
        <f t="shared" si="37"/>
        <v>0.81632653061224492</v>
      </c>
      <c r="L561">
        <f t="shared" si="38"/>
        <v>3.1771663947177849E-2</v>
      </c>
      <c r="M561">
        <f t="shared" si="39"/>
        <v>0.22374143901040328</v>
      </c>
      <c r="O561">
        <f t="shared" si="40"/>
        <v>0.35767570140723914</v>
      </c>
      <c r="P561">
        <f t="shared" si="41"/>
        <v>0.76181313742746815</v>
      </c>
      <c r="R561">
        <v>0.83022348641759347</v>
      </c>
      <c r="S561">
        <f t="shared" si="42"/>
        <v>1.9213738613130398</v>
      </c>
      <c r="T561">
        <v>1</v>
      </c>
    </row>
    <row r="562" spans="1:20" x14ac:dyDescent="0.4">
      <c r="A562">
        <v>216</v>
      </c>
      <c r="B562" t="s">
        <v>18</v>
      </c>
      <c r="C562" t="s">
        <v>19</v>
      </c>
      <c r="D562" t="s">
        <v>20</v>
      </c>
      <c r="E562">
        <f t="shared" si="33"/>
        <v>0.44104803493449785</v>
      </c>
      <c r="F562">
        <f t="shared" si="34"/>
        <v>0</v>
      </c>
      <c r="G562">
        <f t="shared" si="35"/>
        <v>0.78183716075156584</v>
      </c>
      <c r="H562">
        <f t="shared" si="36"/>
        <v>0.54256670902160098</v>
      </c>
      <c r="I562">
        <f t="shared" si="37"/>
        <v>0.42857142857142855</v>
      </c>
      <c r="L562">
        <f t="shared" si="38"/>
        <v>2.5677433455383005E-2</v>
      </c>
      <c r="M562">
        <f t="shared" si="39"/>
        <v>0.43366228579723842</v>
      </c>
      <c r="O562">
        <f t="shared" si="40"/>
        <v>4.0731836838195663E-3</v>
      </c>
      <c r="P562">
        <f t="shared" si="41"/>
        <v>0.88364889381156109</v>
      </c>
      <c r="R562">
        <v>0.1943052709965917</v>
      </c>
      <c r="S562">
        <f t="shared" si="42"/>
        <v>0.26839297499679532</v>
      </c>
      <c r="T562">
        <v>1</v>
      </c>
    </row>
    <row r="563" spans="1:20" x14ac:dyDescent="0.4">
      <c r="A563">
        <v>217</v>
      </c>
      <c r="B563" t="s">
        <v>18</v>
      </c>
      <c r="C563" t="s">
        <v>19</v>
      </c>
      <c r="D563" t="s">
        <v>23</v>
      </c>
      <c r="E563">
        <f t="shared" si="33"/>
        <v>0.45851528384279472</v>
      </c>
      <c r="F563">
        <f t="shared" si="34"/>
        <v>3.2500000000000001E-2</v>
      </c>
      <c r="G563">
        <f t="shared" si="35"/>
        <v>0</v>
      </c>
      <c r="H563">
        <f t="shared" si="36"/>
        <v>0.11245235069885641</v>
      </c>
      <c r="I563">
        <f t="shared" si="37"/>
        <v>0.97959183673469385</v>
      </c>
      <c r="L563">
        <f t="shared" si="38"/>
        <v>9.3874293007554996E-2</v>
      </c>
      <c r="M563">
        <f t="shared" si="39"/>
        <v>0.23023117203102625</v>
      </c>
      <c r="O563">
        <f t="shared" si="40"/>
        <v>0.22444055269858104</v>
      </c>
      <c r="P563">
        <f t="shared" si="41"/>
        <v>0.41237614581288445</v>
      </c>
      <c r="R563">
        <v>6.5534685755204158</v>
      </c>
      <c r="S563">
        <f t="shared" si="42"/>
        <v>23.822987075066397</v>
      </c>
      <c r="T563">
        <v>1</v>
      </c>
    </row>
    <row r="564" spans="1:20" x14ac:dyDescent="0.4">
      <c r="A564">
        <v>218</v>
      </c>
      <c r="B564" t="s">
        <v>18</v>
      </c>
      <c r="C564" t="s">
        <v>19</v>
      </c>
      <c r="D564" t="s">
        <v>23</v>
      </c>
      <c r="E564">
        <f t="shared" si="33"/>
        <v>0.48034934497816589</v>
      </c>
      <c r="F564">
        <f t="shared" si="34"/>
        <v>7.4999999999999997E-3</v>
      </c>
      <c r="G564">
        <f t="shared" si="35"/>
        <v>0</v>
      </c>
      <c r="H564">
        <f t="shared" si="36"/>
        <v>9.3392630241423122E-2</v>
      </c>
      <c r="I564">
        <f t="shared" si="37"/>
        <v>0.97959183673469385</v>
      </c>
      <c r="L564">
        <f t="shared" si="38"/>
        <v>9.1235435068406201E-2</v>
      </c>
      <c r="M564">
        <f t="shared" si="39"/>
        <v>0.22595689043671827</v>
      </c>
      <c r="O564">
        <f t="shared" si="40"/>
        <v>7.94324103553498E-2</v>
      </c>
      <c r="P564">
        <f t="shared" si="41"/>
        <v>0.98901467823704436</v>
      </c>
      <c r="R564">
        <v>12.996035288296985</v>
      </c>
      <c r="S564">
        <f t="shared" si="42"/>
        <v>46.989156528044866</v>
      </c>
      <c r="T564">
        <v>1</v>
      </c>
    </row>
    <row r="565" spans="1:20" x14ac:dyDescent="0.4">
      <c r="A565">
        <v>219</v>
      </c>
      <c r="B565" t="s">
        <v>18</v>
      </c>
      <c r="C565" t="s">
        <v>19</v>
      </c>
      <c r="D565" t="s">
        <v>22</v>
      </c>
      <c r="E565">
        <f t="shared" si="33"/>
        <v>0.49781659388646293</v>
      </c>
      <c r="F565">
        <f t="shared" si="34"/>
        <v>5.0000000000000001E-3</v>
      </c>
      <c r="G565">
        <f t="shared" si="35"/>
        <v>0.13883089770354906</v>
      </c>
      <c r="H565">
        <f t="shared" si="36"/>
        <v>0.31003811944091486</v>
      </c>
      <c r="I565">
        <f t="shared" si="37"/>
        <v>0.8571428571428571</v>
      </c>
      <c r="L565">
        <f t="shared" si="38"/>
        <v>0.11857149384326443</v>
      </c>
      <c r="M565">
        <f t="shared" si="39"/>
        <v>0.35678849814575586</v>
      </c>
      <c r="O565">
        <f t="shared" si="40"/>
        <v>0.25009187832412388</v>
      </c>
      <c r="P565">
        <f t="shared" si="41"/>
        <v>0.1776796133054547</v>
      </c>
      <c r="R565">
        <v>0.56124222857242978</v>
      </c>
      <c r="S565">
        <f t="shared" si="42"/>
        <v>1.4148433238709859</v>
      </c>
      <c r="T565">
        <v>1</v>
      </c>
    </row>
    <row r="566" spans="1:20" x14ac:dyDescent="0.4">
      <c r="A566">
        <v>220</v>
      </c>
      <c r="B566" t="s">
        <v>18</v>
      </c>
      <c r="C566" t="s">
        <v>19</v>
      </c>
      <c r="D566" t="s">
        <v>21</v>
      </c>
      <c r="E566">
        <f t="shared" si="33"/>
        <v>0.41484716157205237</v>
      </c>
      <c r="F566">
        <f t="shared" si="34"/>
        <v>0</v>
      </c>
      <c r="G566">
        <f t="shared" si="35"/>
        <v>0.41544885177453028</v>
      </c>
      <c r="H566">
        <f t="shared" si="36"/>
        <v>0.28716645489199488</v>
      </c>
      <c r="I566">
        <f t="shared" si="37"/>
        <v>0.53061224489795922</v>
      </c>
      <c r="L566">
        <f t="shared" si="38"/>
        <v>0.1408385065630374</v>
      </c>
      <c r="M566">
        <f t="shared" si="39"/>
        <v>0.29570824015763281</v>
      </c>
      <c r="O566">
        <f t="shared" si="40"/>
        <v>0.34714210558930791</v>
      </c>
      <c r="P566">
        <f t="shared" si="41"/>
        <v>0.859361361643045</v>
      </c>
      <c r="R566">
        <v>0.76243498711241986</v>
      </c>
      <c r="S566">
        <f t="shared" si="42"/>
        <v>1.4041140190504202</v>
      </c>
      <c r="T566">
        <v>1</v>
      </c>
    </row>
    <row r="567" spans="1:20" x14ac:dyDescent="0.4">
      <c r="A567">
        <v>221</v>
      </c>
      <c r="B567" t="s">
        <v>18</v>
      </c>
      <c r="C567" t="s">
        <v>19</v>
      </c>
      <c r="D567" t="s">
        <v>28</v>
      </c>
      <c r="E567">
        <f t="shared" si="33"/>
        <v>0.36681222707423583</v>
      </c>
      <c r="F567">
        <f t="shared" si="34"/>
        <v>0</v>
      </c>
      <c r="G567">
        <f t="shared" si="35"/>
        <v>9.3945720250521933E-3</v>
      </c>
      <c r="H567">
        <f t="shared" si="36"/>
        <v>0.20775095298602284</v>
      </c>
      <c r="I567">
        <f t="shared" si="37"/>
        <v>0.97959183673469385</v>
      </c>
      <c r="L567">
        <f t="shared" si="38"/>
        <v>0.133805601072608</v>
      </c>
      <c r="M567">
        <f t="shared" si="39"/>
        <v>0.23093572074621058</v>
      </c>
      <c r="O567">
        <f t="shared" si="40"/>
        <v>2.0544983691248263E-2</v>
      </c>
      <c r="P567">
        <f t="shared" si="41"/>
        <v>5.7257827898082606E-2</v>
      </c>
      <c r="R567">
        <v>1.7580362129970581</v>
      </c>
      <c r="S567">
        <f t="shared" si="42"/>
        <v>5.682294771212991</v>
      </c>
      <c r="T567">
        <v>1</v>
      </c>
    </row>
    <row r="568" spans="1:20" x14ac:dyDescent="0.4">
      <c r="A568">
        <v>222</v>
      </c>
      <c r="B568" t="s">
        <v>18</v>
      </c>
      <c r="C568" t="s">
        <v>19</v>
      </c>
      <c r="D568" t="s">
        <v>26</v>
      </c>
      <c r="E568">
        <f t="shared" si="33"/>
        <v>0.41921397379912667</v>
      </c>
      <c r="F568">
        <f t="shared" si="34"/>
        <v>0</v>
      </c>
      <c r="G568">
        <f t="shared" si="35"/>
        <v>0.86012526096033415</v>
      </c>
      <c r="H568">
        <f t="shared" si="36"/>
        <v>0.52541296060991105</v>
      </c>
      <c r="I568">
        <f t="shared" si="37"/>
        <v>0.30612244897959184</v>
      </c>
      <c r="L568">
        <f t="shared" si="38"/>
        <v>0.15522060900109066</v>
      </c>
      <c r="M568">
        <f t="shared" si="39"/>
        <v>0.4241770790927914</v>
      </c>
      <c r="O568">
        <f t="shared" si="40"/>
        <v>1.1331874222871869E-2</v>
      </c>
      <c r="P568">
        <f t="shared" si="41"/>
        <v>0.4063564386848269</v>
      </c>
      <c r="R568">
        <v>0.20146277120055947</v>
      </c>
      <c r="S568">
        <f t="shared" si="42"/>
        <v>0.26168960098697258</v>
      </c>
      <c r="T568">
        <v>1</v>
      </c>
    </row>
    <row r="569" spans="1:20" x14ac:dyDescent="0.4">
      <c r="A569">
        <v>223</v>
      </c>
      <c r="B569" t="s">
        <v>18</v>
      </c>
      <c r="C569" t="s">
        <v>19</v>
      </c>
      <c r="D569" t="s">
        <v>23</v>
      </c>
      <c r="E569">
        <f t="shared" si="33"/>
        <v>0.27947598253275113</v>
      </c>
      <c r="F569">
        <f t="shared" si="34"/>
        <v>7.7499999999999999E-2</v>
      </c>
      <c r="G569">
        <f t="shared" si="35"/>
        <v>0</v>
      </c>
      <c r="H569">
        <f t="shared" si="36"/>
        <v>2.7954256670902157E-2</v>
      </c>
      <c r="I569">
        <f t="shared" si="37"/>
        <v>1</v>
      </c>
      <c r="L569">
        <f t="shared" si="38"/>
        <v>6.2822429118994799E-2</v>
      </c>
      <c r="M569">
        <f t="shared" si="39"/>
        <v>0.11316205739804959</v>
      </c>
      <c r="O569">
        <f t="shared" si="40"/>
        <v>4.1388020230927546E-2</v>
      </c>
      <c r="P569">
        <f t="shared" si="41"/>
        <v>0.57594878420811846</v>
      </c>
      <c r="R569">
        <v>30.10369447859545</v>
      </c>
      <c r="S569">
        <f t="shared" si="42"/>
        <v>126.69181822190083</v>
      </c>
      <c r="T569">
        <v>1</v>
      </c>
    </row>
    <row r="570" spans="1:20" x14ac:dyDescent="0.4">
      <c r="A570">
        <v>224</v>
      </c>
      <c r="B570" t="s">
        <v>31</v>
      </c>
      <c r="C570" t="s">
        <v>32</v>
      </c>
      <c r="D570" t="s">
        <v>23</v>
      </c>
      <c r="E570">
        <f t="shared" si="33"/>
        <v>0.27947598253275113</v>
      </c>
      <c r="F570">
        <f t="shared" si="34"/>
        <v>7.7499999999999999E-2</v>
      </c>
      <c r="G570">
        <f t="shared" si="35"/>
        <v>0</v>
      </c>
      <c r="H570">
        <f t="shared" si="36"/>
        <v>2.7954256670902157E-2</v>
      </c>
      <c r="I570">
        <f t="shared" si="37"/>
        <v>1</v>
      </c>
      <c r="L570">
        <f t="shared" si="38"/>
        <v>6.2822429118994799E-2</v>
      </c>
      <c r="M570">
        <f t="shared" si="39"/>
        <v>0.11316205739804959</v>
      </c>
      <c r="O570">
        <f t="shared" si="40"/>
        <v>4.1388020230927546E-2</v>
      </c>
      <c r="P570">
        <f t="shared" si="41"/>
        <v>0.57594878420811846</v>
      </c>
      <c r="R570">
        <v>30.10369447859545</v>
      </c>
      <c r="S570">
        <f t="shared" si="42"/>
        <v>126.69181822190083</v>
      </c>
      <c r="T570">
        <v>0</v>
      </c>
    </row>
    <row r="571" spans="1:20" x14ac:dyDescent="0.4">
      <c r="A571">
        <v>225</v>
      </c>
      <c r="B571" t="s">
        <v>18</v>
      </c>
      <c r="C571" t="s">
        <v>19</v>
      </c>
      <c r="D571" t="s">
        <v>28</v>
      </c>
      <c r="E571">
        <f t="shared" si="33"/>
        <v>0.32751091703056773</v>
      </c>
      <c r="F571">
        <f t="shared" si="34"/>
        <v>0</v>
      </c>
      <c r="G571">
        <f t="shared" si="35"/>
        <v>0</v>
      </c>
      <c r="H571">
        <f t="shared" si="36"/>
        <v>0.15756035578144856</v>
      </c>
      <c r="I571">
        <f t="shared" si="37"/>
        <v>0.93877551020408168</v>
      </c>
      <c r="L571">
        <f t="shared" si="38"/>
        <v>8.0647437380088074E-2</v>
      </c>
      <c r="M571">
        <f t="shared" si="39"/>
        <v>0.19229535235026368</v>
      </c>
      <c r="O571">
        <f t="shared" si="40"/>
        <v>0.21672400818689438</v>
      </c>
      <c r="P571">
        <f t="shared" si="41"/>
        <v>0.93660641707851167</v>
      </c>
      <c r="R571">
        <v>3.5330582803714536</v>
      </c>
      <c r="S571">
        <f t="shared" si="42"/>
        <v>11.595346933273566</v>
      </c>
      <c r="T571">
        <v>1</v>
      </c>
    </row>
    <row r="572" spans="1:20" x14ac:dyDescent="0.4">
      <c r="A572">
        <v>226</v>
      </c>
      <c r="B572" t="s">
        <v>18</v>
      </c>
      <c r="C572" t="s">
        <v>19</v>
      </c>
      <c r="D572" t="s">
        <v>28</v>
      </c>
      <c r="E572">
        <f t="shared" si="33"/>
        <v>0.25353711790393019</v>
      </c>
      <c r="F572">
        <f t="shared" si="34"/>
        <v>0</v>
      </c>
      <c r="G572">
        <f t="shared" si="35"/>
        <v>0</v>
      </c>
      <c r="H572">
        <f t="shared" si="36"/>
        <v>0.1382020330368488</v>
      </c>
      <c r="I572">
        <f t="shared" si="37"/>
        <v>0.83326530612244898</v>
      </c>
      <c r="L572">
        <f t="shared" si="38"/>
        <v>8.0647437380088074E-2</v>
      </c>
      <c r="M572">
        <f t="shared" si="39"/>
        <v>0.19229535235026368</v>
      </c>
      <c r="O572">
        <f t="shared" si="40"/>
        <v>0.21672400818689438</v>
      </c>
      <c r="P572">
        <f t="shared" si="41"/>
        <v>0.93660641707851167</v>
      </c>
      <c r="R572">
        <v>3.5330582803714536</v>
      </c>
      <c r="S572">
        <f t="shared" si="42"/>
        <v>10.829822496376753</v>
      </c>
      <c r="T572">
        <v>0</v>
      </c>
    </row>
    <row r="573" spans="1:20" x14ac:dyDescent="0.4">
      <c r="A573">
        <v>227</v>
      </c>
      <c r="B573" t="s">
        <v>18</v>
      </c>
      <c r="C573" t="s">
        <v>19</v>
      </c>
      <c r="D573" t="s">
        <v>26</v>
      </c>
      <c r="E573">
        <f t="shared" si="33"/>
        <v>0.3930131004366812</v>
      </c>
      <c r="F573">
        <f t="shared" si="34"/>
        <v>0</v>
      </c>
      <c r="G573">
        <f t="shared" si="35"/>
        <v>0.71920668058455128</v>
      </c>
      <c r="H573">
        <f t="shared" si="36"/>
        <v>0.47966963151207115</v>
      </c>
      <c r="I573">
        <f t="shared" si="37"/>
        <v>0.34693877551020408</v>
      </c>
      <c r="L573">
        <f t="shared" si="38"/>
        <v>5.9698409894997681E-2</v>
      </c>
      <c r="M573">
        <f t="shared" si="39"/>
        <v>0.3909921349952164</v>
      </c>
      <c r="O573">
        <f t="shared" si="40"/>
        <v>0.47279883164596126</v>
      </c>
      <c r="P573">
        <f t="shared" si="41"/>
        <v>0.59139557003617116</v>
      </c>
      <c r="R573">
        <v>0.24365664992400507</v>
      </c>
      <c r="S573">
        <f t="shared" si="42"/>
        <v>0.34174191657177183</v>
      </c>
      <c r="T573">
        <v>1</v>
      </c>
    </row>
    <row r="574" spans="1:20" x14ac:dyDescent="0.4">
      <c r="A574">
        <v>228</v>
      </c>
      <c r="B574" t="s">
        <v>18</v>
      </c>
      <c r="C574" t="s">
        <v>19</v>
      </c>
      <c r="D574" t="s">
        <v>21</v>
      </c>
      <c r="E574">
        <f t="shared" si="33"/>
        <v>0.3842794759825327</v>
      </c>
      <c r="F574">
        <f t="shared" si="34"/>
        <v>0</v>
      </c>
      <c r="G574">
        <f t="shared" si="35"/>
        <v>0.62108559498956162</v>
      </c>
      <c r="H574">
        <f t="shared" si="36"/>
        <v>0.48411689961880555</v>
      </c>
      <c r="I574">
        <f t="shared" si="37"/>
        <v>0.44897959183673469</v>
      </c>
      <c r="L574">
        <f t="shared" si="38"/>
        <v>1.1478690624778432E-2</v>
      </c>
      <c r="M574">
        <f t="shared" si="39"/>
        <v>0.39237810692468833</v>
      </c>
      <c r="O574">
        <f t="shared" si="40"/>
        <v>1.5373283365112974E-2</v>
      </c>
      <c r="P574">
        <f t="shared" si="41"/>
        <v>0.96184553874221235</v>
      </c>
      <c r="R574">
        <v>0.23637220474713772</v>
      </c>
      <c r="S574">
        <f t="shared" si="42"/>
        <v>0.35595236303473698</v>
      </c>
      <c r="T574">
        <v>1</v>
      </c>
    </row>
    <row r="575" spans="1:20" x14ac:dyDescent="0.4">
      <c r="A575">
        <v>229</v>
      </c>
      <c r="B575" t="s">
        <v>31</v>
      </c>
      <c r="C575" t="s">
        <v>32</v>
      </c>
      <c r="D575" t="s">
        <v>21</v>
      </c>
      <c r="E575">
        <f t="shared" si="33"/>
        <v>0.3842794759825327</v>
      </c>
      <c r="F575">
        <f t="shared" si="34"/>
        <v>0</v>
      </c>
      <c r="G575">
        <f t="shared" si="35"/>
        <v>0.55276617954070983</v>
      </c>
      <c r="H575">
        <f t="shared" si="36"/>
        <v>0.42883735705209652</v>
      </c>
      <c r="I575">
        <f t="shared" si="37"/>
        <v>0.55102040816326525</v>
      </c>
      <c r="L575">
        <f t="shared" si="38"/>
        <v>1.1478690624778432E-2</v>
      </c>
      <c r="M575">
        <f t="shared" si="39"/>
        <v>0.39237810692468833</v>
      </c>
      <c r="O575">
        <f t="shared" si="40"/>
        <v>1.5373283365112974E-2</v>
      </c>
      <c r="P575">
        <f t="shared" si="41"/>
        <v>0.96184553874221235</v>
      </c>
      <c r="R575">
        <v>0.23637220474713772</v>
      </c>
      <c r="S575">
        <f t="shared" si="42"/>
        <v>0.38899670121525698</v>
      </c>
      <c r="T575">
        <v>0</v>
      </c>
    </row>
    <row r="576" spans="1:20" x14ac:dyDescent="0.4">
      <c r="A576">
        <v>230</v>
      </c>
      <c r="B576" t="s">
        <v>18</v>
      </c>
      <c r="C576" t="s">
        <v>19</v>
      </c>
      <c r="D576" t="s">
        <v>28</v>
      </c>
      <c r="E576">
        <f t="shared" si="33"/>
        <v>0.388646288209607</v>
      </c>
      <c r="F576">
        <f t="shared" si="34"/>
        <v>0</v>
      </c>
      <c r="G576">
        <f t="shared" si="35"/>
        <v>0</v>
      </c>
      <c r="H576">
        <f t="shared" si="36"/>
        <v>7.1156289707750939E-2</v>
      </c>
      <c r="I576">
        <f t="shared" si="37"/>
        <v>0.97959183673469385</v>
      </c>
      <c r="L576">
        <f t="shared" si="38"/>
        <v>0.11055142754218078</v>
      </c>
      <c r="M576">
        <f t="shared" si="39"/>
        <v>0.17691352624117657</v>
      </c>
      <c r="O576">
        <f t="shared" si="40"/>
        <v>3.2262526867543242E-3</v>
      </c>
      <c r="P576">
        <f t="shared" si="41"/>
        <v>6.5958298127633416E-2</v>
      </c>
      <c r="R576">
        <v>79.498021434950942</v>
      </c>
      <c r="S576">
        <f t="shared" si="42"/>
        <v>291.3177365511487</v>
      </c>
      <c r="T576">
        <v>1</v>
      </c>
    </row>
    <row r="577" spans="1:20" x14ac:dyDescent="0.4">
      <c r="A577">
        <v>231</v>
      </c>
      <c r="B577" t="s">
        <v>18</v>
      </c>
      <c r="C577" t="s">
        <v>19</v>
      </c>
      <c r="D577" t="s">
        <v>24</v>
      </c>
      <c r="E577">
        <f t="shared" si="33"/>
        <v>0.44541484716157215</v>
      </c>
      <c r="F577">
        <f t="shared" si="34"/>
        <v>0</v>
      </c>
      <c r="G577">
        <f t="shared" si="35"/>
        <v>6.889352818371608E-2</v>
      </c>
      <c r="H577">
        <f t="shared" si="36"/>
        <v>0.27382465057179162</v>
      </c>
      <c r="I577">
        <f t="shared" si="37"/>
        <v>0.89795918367346939</v>
      </c>
      <c r="L577">
        <f t="shared" si="38"/>
        <v>0.10957839520754051</v>
      </c>
      <c r="M577">
        <f t="shared" si="39"/>
        <v>0.30262446162656842</v>
      </c>
      <c r="O577">
        <f t="shared" si="40"/>
        <v>0.94419493849864211</v>
      </c>
      <c r="P577">
        <f t="shared" si="41"/>
        <v>0.83218809087365408</v>
      </c>
      <c r="R577">
        <v>0.83153889056873886</v>
      </c>
      <c r="S577">
        <f t="shared" si="42"/>
        <v>2.3022217363568553</v>
      </c>
      <c r="T577">
        <v>1</v>
      </c>
    </row>
    <row r="578" spans="1:20" x14ac:dyDescent="0.4">
      <c r="A578">
        <v>232</v>
      </c>
      <c r="B578" t="s">
        <v>18</v>
      </c>
      <c r="C578" t="s">
        <v>19</v>
      </c>
      <c r="D578" t="s">
        <v>23</v>
      </c>
      <c r="E578">
        <f t="shared" si="33"/>
        <v>0.41484716157205237</v>
      </c>
      <c r="F578">
        <f t="shared" si="34"/>
        <v>7.4999999999999997E-3</v>
      </c>
      <c r="G578">
        <f t="shared" si="35"/>
        <v>9.3945720250521933E-3</v>
      </c>
      <c r="H578">
        <f t="shared" si="36"/>
        <v>0.20012706480304951</v>
      </c>
      <c r="I578">
        <f t="shared" si="37"/>
        <v>0.93877551020408168</v>
      </c>
      <c r="L578">
        <f t="shared" si="38"/>
        <v>0.17309101753009676</v>
      </c>
      <c r="M578">
        <f t="shared" si="39"/>
        <v>0.25948998154137959</v>
      </c>
      <c r="O578">
        <f t="shared" si="40"/>
        <v>0.15914219603626778</v>
      </c>
      <c r="P578">
        <f t="shared" si="41"/>
        <v>0.7067903624128784</v>
      </c>
      <c r="R578">
        <v>1.5717866565542618</v>
      </c>
      <c r="S578">
        <f t="shared" si="42"/>
        <v>4.976976769380026</v>
      </c>
      <c r="T578">
        <v>1</v>
      </c>
    </row>
    <row r="579" spans="1:20" x14ac:dyDescent="0.4">
      <c r="A579">
        <v>233</v>
      </c>
      <c r="B579" t="s">
        <v>18</v>
      </c>
      <c r="C579" t="s">
        <v>19</v>
      </c>
      <c r="D579" t="s">
        <v>24</v>
      </c>
      <c r="E579">
        <f t="shared" si="33"/>
        <v>0.28384279475982532</v>
      </c>
      <c r="F579">
        <f t="shared" si="34"/>
        <v>2.5000000000000001E-3</v>
      </c>
      <c r="G579">
        <f t="shared" si="35"/>
        <v>0</v>
      </c>
      <c r="H579">
        <f t="shared" si="36"/>
        <v>6.0355781448538752E-2</v>
      </c>
      <c r="I579">
        <f t="shared" si="37"/>
        <v>0.95918367346938771</v>
      </c>
      <c r="L579">
        <f t="shared" si="38"/>
        <v>5.0820654928675782E-2</v>
      </c>
      <c r="M579">
        <f t="shared" si="39"/>
        <v>0.13044098836819529</v>
      </c>
      <c r="O579">
        <f t="shared" si="40"/>
        <v>0.24153363911743597</v>
      </c>
      <c r="P579">
        <f t="shared" si="41"/>
        <v>8.3959091932195126E-2</v>
      </c>
      <c r="R579">
        <v>105.42089579653351</v>
      </c>
      <c r="S579">
        <f t="shared" si="42"/>
        <v>383.81204011974074</v>
      </c>
      <c r="T579">
        <v>1</v>
      </c>
    </row>
    <row r="580" spans="1:20" x14ac:dyDescent="0.4">
      <c r="A580">
        <v>234</v>
      </c>
      <c r="B580" t="s">
        <v>18</v>
      </c>
      <c r="C580" t="s">
        <v>19</v>
      </c>
      <c r="D580" t="s">
        <v>25</v>
      </c>
      <c r="E580">
        <f t="shared" si="33"/>
        <v>0.22270742358078602</v>
      </c>
      <c r="F580">
        <f t="shared" si="34"/>
        <v>0</v>
      </c>
      <c r="G580">
        <f t="shared" si="35"/>
        <v>0.89144050104384143</v>
      </c>
      <c r="H580">
        <f t="shared" si="36"/>
        <v>0.53875476493011432</v>
      </c>
      <c r="I580">
        <f t="shared" si="37"/>
        <v>0.20408163265306123</v>
      </c>
      <c r="L580">
        <f t="shared" si="38"/>
        <v>9.6685626485073631E-2</v>
      </c>
      <c r="M580">
        <f t="shared" si="39"/>
        <v>0.32014887210722548</v>
      </c>
      <c r="O580">
        <f t="shared" si="40"/>
        <v>0.22462918582321634</v>
      </c>
      <c r="P580">
        <f t="shared" si="41"/>
        <v>0.23575626588822379</v>
      </c>
      <c r="R580">
        <v>0.2245109219346241</v>
      </c>
      <c r="S580">
        <f t="shared" si="42"/>
        <v>0.27836703532791218</v>
      </c>
      <c r="T580">
        <v>1</v>
      </c>
    </row>
    <row r="581" spans="1:20" x14ac:dyDescent="0.4">
      <c r="A581">
        <v>235</v>
      </c>
      <c r="B581" t="s">
        <v>31</v>
      </c>
      <c r="C581" t="s">
        <v>32</v>
      </c>
      <c r="D581" t="s">
        <v>25</v>
      </c>
      <c r="E581">
        <f t="shared" si="33"/>
        <v>0.16026200873362445</v>
      </c>
      <c r="F581">
        <f t="shared" si="34"/>
        <v>0</v>
      </c>
      <c r="G581">
        <f t="shared" si="35"/>
        <v>0.79338204592901884</v>
      </c>
      <c r="H581">
        <f t="shared" si="36"/>
        <v>0.47746505717916138</v>
      </c>
      <c r="I581">
        <f t="shared" si="37"/>
        <v>0.10204081632653061</v>
      </c>
      <c r="L581">
        <f t="shared" si="38"/>
        <v>9.6685626485073631E-2</v>
      </c>
      <c r="M581">
        <f t="shared" si="39"/>
        <v>0.32014887210722548</v>
      </c>
      <c r="O581">
        <f t="shared" si="40"/>
        <v>0.22462918582321634</v>
      </c>
      <c r="P581">
        <f t="shared" si="41"/>
        <v>0.23575626588822379</v>
      </c>
      <c r="R581">
        <v>0.2245109219346241</v>
      </c>
      <c r="S581">
        <f t="shared" si="42"/>
        <v>0.28340125790730519</v>
      </c>
      <c r="T581">
        <v>0</v>
      </c>
    </row>
    <row r="582" spans="1:20" x14ac:dyDescent="0.4">
      <c r="A582">
        <v>236</v>
      </c>
      <c r="B582" t="s">
        <v>18</v>
      </c>
      <c r="C582" t="s">
        <v>19</v>
      </c>
      <c r="D582" t="s">
        <v>21</v>
      </c>
      <c r="E582">
        <f t="shared" si="33"/>
        <v>0.30131004366812231</v>
      </c>
      <c r="F582">
        <f t="shared" si="34"/>
        <v>0</v>
      </c>
      <c r="G582">
        <f t="shared" si="35"/>
        <v>0.80167014613778709</v>
      </c>
      <c r="H582">
        <f t="shared" si="36"/>
        <v>0.52477763659466325</v>
      </c>
      <c r="I582">
        <f t="shared" si="37"/>
        <v>0.40816326530612246</v>
      </c>
      <c r="L582">
        <f t="shared" si="38"/>
        <v>0.19727450201026339</v>
      </c>
      <c r="M582">
        <f t="shared" si="39"/>
        <v>0.36524539591484323</v>
      </c>
      <c r="O582">
        <f t="shared" si="40"/>
        <v>0.75748868894519872</v>
      </c>
      <c r="P582">
        <f t="shared" si="41"/>
        <v>0.29241758034588294</v>
      </c>
      <c r="R582">
        <v>0.21455652730161312</v>
      </c>
      <c r="S582">
        <f t="shared" si="42"/>
        <v>0.29408582476506884</v>
      </c>
      <c r="T582">
        <v>1</v>
      </c>
    </row>
    <row r="583" spans="1:20" x14ac:dyDescent="0.4">
      <c r="A583">
        <v>237</v>
      </c>
      <c r="B583" t="s">
        <v>18</v>
      </c>
      <c r="C583" t="s">
        <v>19</v>
      </c>
      <c r="D583" t="s">
        <v>25</v>
      </c>
      <c r="E583">
        <f t="shared" si="33"/>
        <v>0.40174672489082974</v>
      </c>
      <c r="F583">
        <f t="shared" si="34"/>
        <v>0</v>
      </c>
      <c r="G583">
        <f t="shared" si="35"/>
        <v>0.96764091858037582</v>
      </c>
      <c r="H583">
        <f t="shared" si="36"/>
        <v>0.6016518424396442</v>
      </c>
      <c r="I583">
        <f t="shared" si="37"/>
        <v>8.1632653061224483E-2</v>
      </c>
      <c r="L583">
        <f t="shared" si="38"/>
        <v>0.18679529757665869</v>
      </c>
      <c r="M583">
        <f t="shared" si="39"/>
        <v>0.44148169893381956</v>
      </c>
      <c r="O583">
        <f t="shared" si="40"/>
        <v>0.62073306606611556</v>
      </c>
      <c r="P583">
        <f t="shared" si="41"/>
        <v>0.80488578122029897</v>
      </c>
      <c r="R583">
        <v>0.16064738298357908</v>
      </c>
      <c r="S583">
        <f t="shared" si="42"/>
        <v>0.18424660432590184</v>
      </c>
      <c r="T583">
        <v>1</v>
      </c>
    </row>
    <row r="584" spans="1:20" x14ac:dyDescent="0.4">
      <c r="A584">
        <v>238</v>
      </c>
      <c r="B584" t="s">
        <v>31</v>
      </c>
      <c r="C584" t="s">
        <v>32</v>
      </c>
      <c r="D584" t="s">
        <v>25</v>
      </c>
      <c r="E584">
        <f t="shared" si="33"/>
        <v>0.40174672489082974</v>
      </c>
      <c r="F584">
        <f t="shared" si="34"/>
        <v>0</v>
      </c>
      <c r="G584">
        <f t="shared" si="35"/>
        <v>0.86120041753653442</v>
      </c>
      <c r="H584">
        <f t="shared" si="36"/>
        <v>0.53344345616264288</v>
      </c>
      <c r="I584">
        <f t="shared" si="37"/>
        <v>8.1632653061224483E-2</v>
      </c>
      <c r="L584">
        <f t="shared" si="38"/>
        <v>0.18679529757665869</v>
      </c>
      <c r="M584">
        <f t="shared" si="39"/>
        <v>0.44148169893381956</v>
      </c>
      <c r="O584">
        <f t="shared" si="40"/>
        <v>0.62073306606611556</v>
      </c>
      <c r="P584">
        <f t="shared" si="41"/>
        <v>0.80488578122029897</v>
      </c>
      <c r="R584">
        <v>0.16064738298357908</v>
      </c>
      <c r="S584">
        <f t="shared" si="42"/>
        <v>0.19395935876443529</v>
      </c>
      <c r="T584">
        <v>0</v>
      </c>
    </row>
    <row r="585" spans="1:20" x14ac:dyDescent="0.4">
      <c r="A585">
        <v>239</v>
      </c>
      <c r="B585" t="s">
        <v>18</v>
      </c>
      <c r="C585" t="s">
        <v>19</v>
      </c>
      <c r="D585" t="s">
        <v>25</v>
      </c>
      <c r="E585">
        <f t="shared" si="33"/>
        <v>0.45851528384279472</v>
      </c>
      <c r="F585">
        <f t="shared" si="34"/>
        <v>0</v>
      </c>
      <c r="G585">
        <f t="shared" si="35"/>
        <v>0.80062630480167019</v>
      </c>
      <c r="H585">
        <f t="shared" si="36"/>
        <v>0.55463786531130876</v>
      </c>
      <c r="I585">
        <f t="shared" si="37"/>
        <v>0.14285714285714285</v>
      </c>
      <c r="L585">
        <f t="shared" si="38"/>
        <v>0.17073004232580033</v>
      </c>
      <c r="M585">
        <f t="shared" si="39"/>
        <v>0.46082681724982028</v>
      </c>
      <c r="O585">
        <f t="shared" si="40"/>
        <v>0.19750871775007409</v>
      </c>
      <c r="P585">
        <f t="shared" si="41"/>
        <v>0.25636906482914645</v>
      </c>
      <c r="R585">
        <v>0.17523916656585381</v>
      </c>
      <c r="S585">
        <f t="shared" si="42"/>
        <v>0.21820294262716761</v>
      </c>
      <c r="T585">
        <v>1</v>
      </c>
    </row>
    <row r="586" spans="1:20" x14ac:dyDescent="0.4">
      <c r="A586">
        <v>240</v>
      </c>
      <c r="B586" t="s">
        <v>31</v>
      </c>
      <c r="C586" t="s">
        <v>32</v>
      </c>
      <c r="D586" t="s">
        <v>25</v>
      </c>
      <c r="E586">
        <f t="shared" si="33"/>
        <v>0.45851528384279472</v>
      </c>
      <c r="F586">
        <f t="shared" si="34"/>
        <v>0</v>
      </c>
      <c r="G586">
        <f t="shared" si="35"/>
        <v>0.71255741127348649</v>
      </c>
      <c r="H586">
        <f t="shared" si="36"/>
        <v>0.49160101651842442</v>
      </c>
      <c r="I586">
        <f t="shared" si="37"/>
        <v>0.12489795918367347</v>
      </c>
      <c r="L586">
        <f t="shared" si="38"/>
        <v>0.17073004232580033</v>
      </c>
      <c r="M586">
        <f t="shared" si="39"/>
        <v>0.46082681724982028</v>
      </c>
      <c r="O586">
        <f t="shared" si="40"/>
        <v>0.19750871775007409</v>
      </c>
      <c r="P586">
        <f t="shared" si="41"/>
        <v>0.25636906482914645</v>
      </c>
      <c r="R586">
        <v>0.17523916656585381</v>
      </c>
      <c r="S586">
        <f t="shared" si="42"/>
        <v>0.22763799081285038</v>
      </c>
      <c r="T586">
        <v>0</v>
      </c>
    </row>
    <row r="587" spans="1:20" x14ac:dyDescent="0.4">
      <c r="A587">
        <v>241</v>
      </c>
      <c r="B587" t="s">
        <v>36</v>
      </c>
      <c r="C587" t="s">
        <v>37</v>
      </c>
      <c r="D587" t="s">
        <v>25</v>
      </c>
      <c r="E587">
        <f t="shared" si="33"/>
        <v>0.45851528384279472</v>
      </c>
      <c r="F587">
        <f t="shared" si="34"/>
        <v>0</v>
      </c>
      <c r="G587">
        <f t="shared" si="35"/>
        <v>0.64050104384133622</v>
      </c>
      <c r="H587">
        <f t="shared" si="36"/>
        <v>0.44002541296060987</v>
      </c>
      <c r="I587">
        <f t="shared" si="37"/>
        <v>0.11020408163265306</v>
      </c>
      <c r="L587">
        <f t="shared" si="38"/>
        <v>0.17073004232580033</v>
      </c>
      <c r="M587">
        <f t="shared" si="39"/>
        <v>0.46082681724982028</v>
      </c>
      <c r="O587">
        <f t="shared" si="40"/>
        <v>0.19750871775007409</v>
      </c>
      <c r="P587">
        <f t="shared" si="41"/>
        <v>0.25636906482914645</v>
      </c>
      <c r="R587">
        <v>0.17523916656585381</v>
      </c>
      <c r="S587">
        <f t="shared" si="42"/>
        <v>0.23598673064012599</v>
      </c>
      <c r="T587">
        <v>0</v>
      </c>
    </row>
    <row r="588" spans="1:20" x14ac:dyDescent="0.4">
      <c r="A588">
        <v>242</v>
      </c>
      <c r="B588" t="s">
        <v>18</v>
      </c>
      <c r="C588" t="s">
        <v>19</v>
      </c>
      <c r="D588" t="s">
        <v>22</v>
      </c>
      <c r="E588">
        <f t="shared" si="33"/>
        <v>0.33187772925764192</v>
      </c>
      <c r="F588">
        <f t="shared" si="34"/>
        <v>7.0000000000000007E-2</v>
      </c>
      <c r="G588">
        <f t="shared" si="35"/>
        <v>3.8622129436325682E-2</v>
      </c>
      <c r="H588">
        <f t="shared" si="36"/>
        <v>0.102287166454892</v>
      </c>
      <c r="I588">
        <f t="shared" si="37"/>
        <v>0.81632653061224492</v>
      </c>
      <c r="L588">
        <f t="shared" si="38"/>
        <v>8.7704777268220596E-2</v>
      </c>
      <c r="M588">
        <f t="shared" si="39"/>
        <v>0.17108257451146344</v>
      </c>
      <c r="O588">
        <f t="shared" si="40"/>
        <v>0.47662489190653407</v>
      </c>
      <c r="P588">
        <f t="shared" si="41"/>
        <v>0.28221064063468659</v>
      </c>
      <c r="R588">
        <v>11.24682478397675</v>
      </c>
      <c r="S588">
        <f t="shared" si="42"/>
        <v>35.8583748963772</v>
      </c>
      <c r="T588">
        <v>1</v>
      </c>
    </row>
    <row r="589" spans="1:20" x14ac:dyDescent="0.4">
      <c r="A589">
        <v>243</v>
      </c>
      <c r="B589" t="s">
        <v>18</v>
      </c>
      <c r="C589" t="s">
        <v>19</v>
      </c>
      <c r="D589" t="s">
        <v>20</v>
      </c>
      <c r="E589">
        <f t="shared" si="33"/>
        <v>0.53711790393013104</v>
      </c>
      <c r="F589">
        <f t="shared" si="34"/>
        <v>0</v>
      </c>
      <c r="G589">
        <f t="shared" si="35"/>
        <v>0.36951983298538621</v>
      </c>
      <c r="H589">
        <f t="shared" si="36"/>
        <v>0.43265565438373565</v>
      </c>
      <c r="I589">
        <f t="shared" si="37"/>
        <v>0.51020408163265307</v>
      </c>
      <c r="L589">
        <f t="shared" si="38"/>
        <v>0.16150160448083967</v>
      </c>
      <c r="M589">
        <f t="shared" si="39"/>
        <v>0.42357786512714302</v>
      </c>
      <c r="O589">
        <f t="shared" si="40"/>
        <v>0.15632033863575936</v>
      </c>
      <c r="P589">
        <f t="shared" si="41"/>
        <v>0.64567182093940967</v>
      </c>
      <c r="R589">
        <v>0.29940308350644679</v>
      </c>
      <c r="S589">
        <f t="shared" si="42"/>
        <v>0.52252498919852963</v>
      </c>
      <c r="T589">
        <v>1</v>
      </c>
    </row>
    <row r="590" spans="1:20" x14ac:dyDescent="0.4">
      <c r="A590">
        <v>244</v>
      </c>
      <c r="B590" t="s">
        <v>18</v>
      </c>
      <c r="C590" t="s">
        <v>19</v>
      </c>
      <c r="D590" t="s">
        <v>21</v>
      </c>
      <c r="E590">
        <f t="shared" si="33"/>
        <v>0.47598253275109176</v>
      </c>
      <c r="F590">
        <f t="shared" si="34"/>
        <v>0</v>
      </c>
      <c r="G590">
        <f t="shared" si="35"/>
        <v>0.78705636743215035</v>
      </c>
      <c r="H590">
        <f t="shared" si="36"/>
        <v>0.57306226175349428</v>
      </c>
      <c r="I590">
        <f t="shared" si="37"/>
        <v>0.42857142857142855</v>
      </c>
      <c r="L590">
        <f t="shared" si="38"/>
        <v>0.2145931396173042</v>
      </c>
      <c r="M590">
        <f t="shared" si="39"/>
        <v>0.48808358334081525</v>
      </c>
      <c r="O590">
        <f t="shared" si="40"/>
        <v>0.10631203228634444</v>
      </c>
      <c r="P590">
        <f t="shared" si="41"/>
        <v>0.77590021271924869</v>
      </c>
      <c r="R590">
        <v>0.15733951996469478</v>
      </c>
      <c r="S590">
        <f t="shared" si="42"/>
        <v>0.21468461422927673</v>
      </c>
      <c r="T590">
        <v>1</v>
      </c>
    </row>
    <row r="591" spans="1:20" x14ac:dyDescent="0.4">
      <c r="A591">
        <v>245</v>
      </c>
      <c r="B591" t="s">
        <v>18</v>
      </c>
      <c r="C591" t="s">
        <v>19</v>
      </c>
      <c r="D591" t="s">
        <v>26</v>
      </c>
      <c r="E591">
        <f t="shared" si="33"/>
        <v>0.51091703056768567</v>
      </c>
      <c r="F591">
        <f t="shared" si="34"/>
        <v>0</v>
      </c>
      <c r="G591">
        <f t="shared" si="35"/>
        <v>0.91231732776617958</v>
      </c>
      <c r="H591">
        <f t="shared" si="36"/>
        <v>0.5800508259212197</v>
      </c>
      <c r="I591">
        <f t="shared" si="37"/>
        <v>0.32653061224489793</v>
      </c>
      <c r="L591">
        <f t="shared" si="38"/>
        <v>0.20836679329433364</v>
      </c>
      <c r="M591">
        <f t="shared" si="39"/>
        <v>0.4913920112456458</v>
      </c>
      <c r="O591">
        <f t="shared" si="40"/>
        <v>0.1915083256513872</v>
      </c>
      <c r="P591">
        <f t="shared" si="41"/>
        <v>0.39946221321499481</v>
      </c>
      <c r="R591">
        <v>0.16116480580787748</v>
      </c>
      <c r="S591">
        <f t="shared" si="42"/>
        <v>0.20362991303014669</v>
      </c>
      <c r="T591">
        <v>1</v>
      </c>
    </row>
    <row r="592" spans="1:20" x14ac:dyDescent="0.4">
      <c r="A592">
        <v>246</v>
      </c>
      <c r="B592" t="s">
        <v>31</v>
      </c>
      <c r="C592" t="s">
        <v>32</v>
      </c>
      <c r="D592" t="s">
        <v>26</v>
      </c>
      <c r="E592">
        <f t="shared" si="33"/>
        <v>0.51091703056768567</v>
      </c>
      <c r="F592">
        <f t="shared" si="34"/>
        <v>0</v>
      </c>
      <c r="G592">
        <f t="shared" si="35"/>
        <v>0.81196242171189981</v>
      </c>
      <c r="H592">
        <f t="shared" si="36"/>
        <v>0.51421855146124518</v>
      </c>
      <c r="I592">
        <f t="shared" si="37"/>
        <v>0.34693877551020408</v>
      </c>
      <c r="L592">
        <f t="shared" si="38"/>
        <v>0.20836679329433364</v>
      </c>
      <c r="M592">
        <f t="shared" si="39"/>
        <v>0.4913920112456458</v>
      </c>
      <c r="O592">
        <f t="shared" si="40"/>
        <v>0.1915083256513872</v>
      </c>
      <c r="P592">
        <f t="shared" si="41"/>
        <v>0.39946221321499481</v>
      </c>
      <c r="R592">
        <v>0.16116480580787748</v>
      </c>
      <c r="S592">
        <f t="shared" si="42"/>
        <v>0.21638362390852653</v>
      </c>
      <c r="T592">
        <v>0</v>
      </c>
    </row>
    <row r="593" spans="1:20" x14ac:dyDescent="0.4">
      <c r="A593">
        <v>247</v>
      </c>
      <c r="B593" t="s">
        <v>18</v>
      </c>
      <c r="C593" t="s">
        <v>19</v>
      </c>
      <c r="D593" t="s">
        <v>23</v>
      </c>
      <c r="E593">
        <f t="shared" si="33"/>
        <v>0.28384279475982532</v>
      </c>
      <c r="F593">
        <f t="shared" si="34"/>
        <v>0.06</v>
      </c>
      <c r="G593">
        <f t="shared" si="35"/>
        <v>0</v>
      </c>
      <c r="H593">
        <f t="shared" si="36"/>
        <v>6.0991105463786527E-2</v>
      </c>
      <c r="I593">
        <f t="shared" si="37"/>
        <v>1</v>
      </c>
      <c r="L593">
        <f t="shared" si="38"/>
        <v>0.18114025357579408</v>
      </c>
      <c r="M593">
        <f t="shared" si="39"/>
        <v>0.13040235836340094</v>
      </c>
      <c r="O593">
        <f t="shared" si="40"/>
        <v>6.8634852068809237E-3</v>
      </c>
      <c r="P593">
        <f t="shared" si="41"/>
        <v>0.1893663109733513</v>
      </c>
      <c r="R593">
        <v>103.3137769996098</v>
      </c>
      <c r="S593">
        <f t="shared" si="42"/>
        <v>412.84593413741356</v>
      </c>
      <c r="T593">
        <v>1</v>
      </c>
    </row>
    <row r="594" spans="1:20" x14ac:dyDescent="0.4">
      <c r="A594">
        <v>248</v>
      </c>
      <c r="B594" t="s">
        <v>18</v>
      </c>
      <c r="C594" t="s">
        <v>19</v>
      </c>
      <c r="D594" t="s">
        <v>23</v>
      </c>
      <c r="E594">
        <f t="shared" si="33"/>
        <v>0.18777292576419211</v>
      </c>
      <c r="F594">
        <f t="shared" si="34"/>
        <v>0.08</v>
      </c>
      <c r="G594">
        <f t="shared" si="35"/>
        <v>0</v>
      </c>
      <c r="H594">
        <f t="shared" si="36"/>
        <v>7.2426937738246502E-2</v>
      </c>
      <c r="I594">
        <f t="shared" si="37"/>
        <v>1</v>
      </c>
      <c r="L594">
        <f t="shared" si="38"/>
        <v>0.12601375023451697</v>
      </c>
      <c r="M594">
        <f t="shared" si="39"/>
        <v>9.7503438011018573E-2</v>
      </c>
      <c r="O594">
        <f t="shared" si="40"/>
        <v>7.705496210938384E-2</v>
      </c>
      <c r="P594">
        <f t="shared" si="41"/>
        <v>0.58580064253038144</v>
      </c>
      <c r="R594">
        <v>1237.4773814855207</v>
      </c>
      <c r="S594">
        <f t="shared" si="42"/>
        <v>4987.6815488533484</v>
      </c>
      <c r="T594">
        <v>1</v>
      </c>
    </row>
    <row r="595" spans="1:20" x14ac:dyDescent="0.4">
      <c r="A595">
        <v>249</v>
      </c>
      <c r="B595" t="s">
        <v>18</v>
      </c>
      <c r="C595" t="s">
        <v>19</v>
      </c>
      <c r="D595" t="s">
        <v>23</v>
      </c>
      <c r="E595">
        <f t="shared" si="33"/>
        <v>0</v>
      </c>
      <c r="F595">
        <f t="shared" si="34"/>
        <v>0.10249999999999999</v>
      </c>
      <c r="G595">
        <f t="shared" si="35"/>
        <v>0</v>
      </c>
      <c r="H595">
        <f t="shared" si="36"/>
        <v>1.715374841168996E-2</v>
      </c>
      <c r="I595">
        <f t="shared" si="37"/>
        <v>1</v>
      </c>
      <c r="L595">
        <f t="shared" si="38"/>
        <v>0.22362119263282146</v>
      </c>
      <c r="M595">
        <f t="shared" si="39"/>
        <v>0</v>
      </c>
      <c r="O595">
        <f t="shared" si="40"/>
        <v>1.920712054661931E-2</v>
      </c>
      <c r="P595">
        <f t="shared" si="41"/>
        <v>0.95086791837132778</v>
      </c>
      <c r="R595">
        <v>28.068977065504043</v>
      </c>
      <c r="S595">
        <f t="shared" si="42"/>
        <v>122.75236225400594</v>
      </c>
      <c r="T595">
        <v>1</v>
      </c>
    </row>
    <row r="596" spans="1:20" x14ac:dyDescent="0.4">
      <c r="A596">
        <v>250</v>
      </c>
      <c r="B596" t="s">
        <v>18</v>
      </c>
      <c r="C596" t="s">
        <v>19</v>
      </c>
      <c r="D596" t="s">
        <v>23</v>
      </c>
      <c r="E596">
        <f t="shared" si="33"/>
        <v>0.13537117903930129</v>
      </c>
      <c r="F596">
        <f t="shared" si="34"/>
        <v>2.2499999999999999E-2</v>
      </c>
      <c r="G596">
        <f t="shared" si="35"/>
        <v>0</v>
      </c>
      <c r="H596">
        <f t="shared" si="36"/>
        <v>1.4612452350698853E-2</v>
      </c>
      <c r="I596">
        <f t="shared" si="37"/>
        <v>1</v>
      </c>
      <c r="L596">
        <f t="shared" si="38"/>
        <v>0.27505987262455645</v>
      </c>
      <c r="M596">
        <f t="shared" si="39"/>
        <v>5.1328005516157196E-2</v>
      </c>
      <c r="O596">
        <f t="shared" si="40"/>
        <v>2.6577563676819127E-2</v>
      </c>
      <c r="P596">
        <f t="shared" si="41"/>
        <v>0.44801543484399953</v>
      </c>
      <c r="R596">
        <v>30.386953483303909</v>
      </c>
      <c r="S596">
        <f t="shared" si="42"/>
        <v>122.51415013008027</v>
      </c>
      <c r="T596">
        <v>1</v>
      </c>
    </row>
    <row r="597" spans="1:20" x14ac:dyDescent="0.4">
      <c r="A597">
        <v>251</v>
      </c>
      <c r="B597" t="s">
        <v>18</v>
      </c>
      <c r="C597" t="s">
        <v>19</v>
      </c>
      <c r="D597" t="s">
        <v>24</v>
      </c>
      <c r="E597">
        <f t="shared" si="33"/>
        <v>0.23144104803493445</v>
      </c>
      <c r="F597">
        <f t="shared" si="34"/>
        <v>2.5000000000000001E-3</v>
      </c>
      <c r="G597">
        <f t="shared" si="35"/>
        <v>0</v>
      </c>
      <c r="H597">
        <f t="shared" si="36"/>
        <v>2.8589580686149935E-2</v>
      </c>
      <c r="I597">
        <f t="shared" si="37"/>
        <v>1</v>
      </c>
      <c r="L597">
        <f t="shared" si="38"/>
        <v>0.30456721540420656</v>
      </c>
      <c r="M597">
        <f t="shared" si="39"/>
        <v>9.4866783081493225E-2</v>
      </c>
      <c r="O597">
        <f t="shared" si="40"/>
        <v>0.12294749036874741</v>
      </c>
      <c r="P597">
        <f t="shared" si="41"/>
        <v>4.0009651464103076E-2</v>
      </c>
      <c r="R597">
        <v>29.491513104065408</v>
      </c>
      <c r="S597">
        <f t="shared" si="42"/>
        <v>114.96662146922618</v>
      </c>
      <c r="T597">
        <v>1</v>
      </c>
    </row>
    <row r="598" spans="1:20" x14ac:dyDescent="0.4">
      <c r="A598">
        <v>252</v>
      </c>
      <c r="B598" t="s">
        <v>18</v>
      </c>
      <c r="C598" t="s">
        <v>19</v>
      </c>
      <c r="D598" t="s">
        <v>23</v>
      </c>
      <c r="E598">
        <f t="shared" si="33"/>
        <v>0.2183406113537118</v>
      </c>
      <c r="F598">
        <f t="shared" si="34"/>
        <v>5.0000000000000001E-3</v>
      </c>
      <c r="G598">
        <f t="shared" si="35"/>
        <v>0</v>
      </c>
      <c r="H598">
        <f t="shared" si="36"/>
        <v>7.1156289707750939E-2</v>
      </c>
      <c r="I598">
        <f t="shared" si="37"/>
        <v>1</v>
      </c>
      <c r="L598">
        <f t="shared" si="38"/>
        <v>0.31648649266369672</v>
      </c>
      <c r="M598">
        <f t="shared" si="39"/>
        <v>0.10855977183233623</v>
      </c>
      <c r="O598">
        <f t="shared" si="40"/>
        <v>0.28071508065948592</v>
      </c>
      <c r="P598">
        <f t="shared" si="41"/>
        <v>0.16502930822138556</v>
      </c>
      <c r="R598">
        <v>1086.1078992634696</v>
      </c>
      <c r="S598">
        <f t="shared" si="42"/>
        <v>4074.8543520244584</v>
      </c>
      <c r="T598">
        <v>1</v>
      </c>
    </row>
    <row r="599" spans="1:20" x14ac:dyDescent="0.4">
      <c r="A599">
        <v>253</v>
      </c>
      <c r="B599" t="s">
        <v>18</v>
      </c>
      <c r="C599" t="s">
        <v>19</v>
      </c>
      <c r="D599" t="s">
        <v>22</v>
      </c>
      <c r="E599">
        <f t="shared" si="33"/>
        <v>0.43668122270742354</v>
      </c>
      <c r="F599">
        <f t="shared" si="34"/>
        <v>7.4999999999999997E-3</v>
      </c>
      <c r="G599">
        <f t="shared" si="35"/>
        <v>0.60229645093945727</v>
      </c>
      <c r="H599">
        <f t="shared" si="36"/>
        <v>0.51143583227445988</v>
      </c>
      <c r="I599">
        <f t="shared" si="37"/>
        <v>0.69387755102040816</v>
      </c>
      <c r="L599">
        <f t="shared" si="38"/>
        <v>0.26082585777197637</v>
      </c>
      <c r="M599">
        <f t="shared" si="39"/>
        <v>0.42576714012228717</v>
      </c>
      <c r="O599">
        <f t="shared" si="40"/>
        <v>9.1770870887375108E-3</v>
      </c>
      <c r="P599">
        <f t="shared" si="41"/>
        <v>0.83235901983215588</v>
      </c>
      <c r="R599">
        <v>0.21120184284931021</v>
      </c>
      <c r="S599">
        <f t="shared" si="42"/>
        <v>0.35020030848824341</v>
      </c>
      <c r="T599">
        <v>1</v>
      </c>
    </row>
    <row r="600" spans="1:20" x14ac:dyDescent="0.4">
      <c r="A600">
        <v>254</v>
      </c>
      <c r="B600" t="s">
        <v>18</v>
      </c>
      <c r="C600" t="s">
        <v>19</v>
      </c>
      <c r="D600" t="s">
        <v>21</v>
      </c>
      <c r="E600">
        <f t="shared" si="33"/>
        <v>0.5240174672489083</v>
      </c>
      <c r="F600">
        <f t="shared" si="34"/>
        <v>0</v>
      </c>
      <c r="G600">
        <f t="shared" si="35"/>
        <v>0.31419624217119002</v>
      </c>
      <c r="H600">
        <f t="shared" si="36"/>
        <v>0.37357052096569249</v>
      </c>
      <c r="I600">
        <f t="shared" si="37"/>
        <v>0.75510204081632648</v>
      </c>
      <c r="L600">
        <f t="shared" si="38"/>
        <v>0.24399054394092118</v>
      </c>
      <c r="M600">
        <f t="shared" si="39"/>
        <v>0.40570495187800937</v>
      </c>
      <c r="O600">
        <f t="shared" si="40"/>
        <v>7.9953811577854819E-3</v>
      </c>
      <c r="P600">
        <f t="shared" si="41"/>
        <v>0.93570438052507432</v>
      </c>
      <c r="R600">
        <v>0.36908458558779855</v>
      </c>
      <c r="S600">
        <f t="shared" si="42"/>
        <v>0.76388745823359905</v>
      </c>
      <c r="T600">
        <v>1</v>
      </c>
    </row>
    <row r="601" spans="1:20" x14ac:dyDescent="0.4">
      <c r="A601">
        <v>255</v>
      </c>
      <c r="B601" t="s">
        <v>18</v>
      </c>
      <c r="C601" t="s">
        <v>19</v>
      </c>
      <c r="D601" t="s">
        <v>21</v>
      </c>
      <c r="E601">
        <f t="shared" si="33"/>
        <v>0.58078602620087338</v>
      </c>
      <c r="F601">
        <f t="shared" si="34"/>
        <v>0</v>
      </c>
      <c r="G601">
        <f t="shared" si="35"/>
        <v>0.70354906054279753</v>
      </c>
      <c r="H601">
        <f t="shared" si="36"/>
        <v>0.54764930114358323</v>
      </c>
      <c r="I601">
        <f t="shared" si="37"/>
        <v>0.44897959183673469</v>
      </c>
      <c r="L601">
        <f t="shared" si="38"/>
        <v>0.34473079882436325</v>
      </c>
      <c r="M601">
        <f t="shared" si="39"/>
        <v>0.53119463003313061</v>
      </c>
      <c r="O601">
        <f t="shared" si="40"/>
        <v>9.4286454168098222E-2</v>
      </c>
      <c r="P601">
        <f t="shared" si="41"/>
        <v>6.5159441059924536E-2</v>
      </c>
      <c r="R601">
        <v>0.16239801107513963</v>
      </c>
      <c r="S601">
        <f t="shared" si="42"/>
        <v>0.23181346556158161</v>
      </c>
      <c r="T601">
        <v>1</v>
      </c>
    </row>
    <row r="602" spans="1:20" x14ac:dyDescent="0.4">
      <c r="A602">
        <v>256</v>
      </c>
      <c r="B602" t="s">
        <v>18</v>
      </c>
      <c r="C602" t="s">
        <v>19</v>
      </c>
      <c r="D602" t="s">
        <v>24</v>
      </c>
      <c r="E602">
        <f t="shared" si="33"/>
        <v>0.49344978165938863</v>
      </c>
      <c r="F602">
        <f t="shared" si="34"/>
        <v>0</v>
      </c>
      <c r="G602">
        <f t="shared" si="35"/>
        <v>0</v>
      </c>
      <c r="H602">
        <f t="shared" si="36"/>
        <v>9.7204574332909785E-2</v>
      </c>
      <c r="I602">
        <f t="shared" si="37"/>
        <v>1</v>
      </c>
      <c r="L602">
        <f t="shared" si="38"/>
        <v>0.33097156097142405</v>
      </c>
      <c r="M602">
        <f t="shared" si="39"/>
        <v>0.23384903479228125</v>
      </c>
      <c r="O602">
        <f t="shared" si="40"/>
        <v>4.8715464328430658E-2</v>
      </c>
      <c r="P602">
        <f t="shared" si="41"/>
        <v>0.71701094888124728</v>
      </c>
      <c r="R602">
        <v>10.808110320478711</v>
      </c>
      <c r="S602">
        <f t="shared" si="42"/>
        <v>39.402352390118104</v>
      </c>
      <c r="T602">
        <v>1</v>
      </c>
    </row>
    <row r="603" spans="1:20" x14ac:dyDescent="0.4">
      <c r="A603">
        <v>257</v>
      </c>
      <c r="B603" t="s">
        <v>18</v>
      </c>
      <c r="C603" t="s">
        <v>19</v>
      </c>
      <c r="D603" t="s">
        <v>23</v>
      </c>
      <c r="E603">
        <f t="shared" si="33"/>
        <v>0.37991266375545857</v>
      </c>
      <c r="F603">
        <f t="shared" si="34"/>
        <v>1.4999999999999999E-2</v>
      </c>
      <c r="G603">
        <f t="shared" si="35"/>
        <v>9.3945720250521933E-3</v>
      </c>
      <c r="H603">
        <f t="shared" si="36"/>
        <v>0.15247776365946633</v>
      </c>
      <c r="I603">
        <f t="shared" si="37"/>
        <v>0.97959183673469385</v>
      </c>
      <c r="L603">
        <f t="shared" si="38"/>
        <v>0.27892280773555533</v>
      </c>
      <c r="M603">
        <f t="shared" si="39"/>
        <v>0.21252137276327837</v>
      </c>
      <c r="O603">
        <f t="shared" si="40"/>
        <v>0.22005157671767669</v>
      </c>
      <c r="P603">
        <f t="shared" si="41"/>
        <v>0.62589847132823573</v>
      </c>
      <c r="R603">
        <v>3.6030887494487045</v>
      </c>
      <c r="S603">
        <f t="shared" si="42"/>
        <v>12.346950892061747</v>
      </c>
      <c r="T603">
        <v>1</v>
      </c>
    </row>
    <row r="604" spans="1:20" x14ac:dyDescent="0.4">
      <c r="A604">
        <v>258</v>
      </c>
      <c r="B604" t="s">
        <v>18</v>
      </c>
      <c r="C604" t="s">
        <v>19</v>
      </c>
      <c r="D604" t="s">
        <v>24</v>
      </c>
      <c r="E604">
        <f t="shared" ref="E604:E667" si="43">($E259-$E$343)/($E$344-$E$343)</f>
        <v>0.36681222707423583</v>
      </c>
      <c r="F604">
        <f t="shared" ref="F604:F667" si="44">($F259-$F$343)/($F$344-$F$343)</f>
        <v>0</v>
      </c>
      <c r="G604">
        <f t="shared" ref="G604:G667" si="45">($G259-$G$343)/($G$344-$G$343)</f>
        <v>0</v>
      </c>
      <c r="H604">
        <f t="shared" ref="H604:H667" si="46">($H259-$H$343)/($H$344-$H$343)</f>
        <v>0.10292249047013977</v>
      </c>
      <c r="I604">
        <f t="shared" ref="I604:I667" si="47">($I259-$I$343)/($I$344-$I$343)</f>
        <v>0.95918367346938771</v>
      </c>
      <c r="L604">
        <f t="shared" ref="L604:L667" si="48">($L259-$L$343)/($L$344-$L$343)</f>
        <v>0.41367846821414422</v>
      </c>
      <c r="M604">
        <f t="shared" ref="M604:M667" si="49">($M259-$M$343)/($M$344-$M$343)</f>
        <v>0.18095450102918223</v>
      </c>
      <c r="O604">
        <f t="shared" ref="O604:O667" si="50">($O259-$O$343)/($O$344-$O$343)</f>
        <v>0.16716644740536016</v>
      </c>
      <c r="P604">
        <f t="shared" ref="P604:P667" si="51">($P259-$P$343)/($P$344-$P$343)</f>
        <v>0.89218912486722701</v>
      </c>
      <c r="R604">
        <v>13.525285602088928</v>
      </c>
      <c r="S604">
        <f t="shared" ref="S604:S667" si="52">R604/(((1-F604)+G604+H604+(1-I604))/4)</f>
        <v>47.302007769768764</v>
      </c>
      <c r="T604">
        <v>1</v>
      </c>
    </row>
    <row r="605" spans="1:20" x14ac:dyDescent="0.4">
      <c r="A605">
        <v>259</v>
      </c>
      <c r="B605" t="s">
        <v>18</v>
      </c>
      <c r="C605" t="s">
        <v>19</v>
      </c>
      <c r="D605" t="s">
        <v>23</v>
      </c>
      <c r="E605">
        <f t="shared" si="43"/>
        <v>0.31877729257641918</v>
      </c>
      <c r="F605">
        <f t="shared" si="44"/>
        <v>0.12</v>
      </c>
      <c r="G605">
        <f t="shared" si="45"/>
        <v>9.3945720250521933E-3</v>
      </c>
      <c r="H605">
        <f t="shared" si="46"/>
        <v>0.1531130876747141</v>
      </c>
      <c r="I605">
        <f t="shared" si="47"/>
        <v>1</v>
      </c>
      <c r="L605">
        <f t="shared" si="48"/>
        <v>0.32274993776478683</v>
      </c>
      <c r="M605">
        <f t="shared" si="49"/>
        <v>0.18920334252678053</v>
      </c>
      <c r="O605">
        <f t="shared" si="50"/>
        <v>1.3156188826154075E-2</v>
      </c>
      <c r="P605">
        <f t="shared" si="51"/>
        <v>0.16164978643780004</v>
      </c>
      <c r="R605">
        <v>3.6066482998337634</v>
      </c>
      <c r="S605">
        <f t="shared" si="52"/>
        <v>13.838357027985571</v>
      </c>
      <c r="T605">
        <v>1</v>
      </c>
    </row>
    <row r="606" spans="1:20" x14ac:dyDescent="0.4">
      <c r="A606">
        <v>260</v>
      </c>
      <c r="B606" t="s">
        <v>18</v>
      </c>
      <c r="C606" t="s">
        <v>19</v>
      </c>
      <c r="D606" t="s">
        <v>23</v>
      </c>
      <c r="E606">
        <f t="shared" si="43"/>
        <v>0.2183406113537118</v>
      </c>
      <c r="F606">
        <f t="shared" si="44"/>
        <v>0.11</v>
      </c>
      <c r="G606">
        <f t="shared" si="45"/>
        <v>0</v>
      </c>
      <c r="H606">
        <f t="shared" si="46"/>
        <v>3.6848792884371026E-2</v>
      </c>
      <c r="I606">
        <f t="shared" si="47"/>
        <v>1</v>
      </c>
      <c r="L606">
        <f t="shared" si="48"/>
        <v>0.37505702788756473</v>
      </c>
      <c r="M606">
        <f t="shared" si="49"/>
        <v>9.3318826661716467E-2</v>
      </c>
      <c r="O606">
        <f t="shared" si="50"/>
        <v>0.25441573416739904</v>
      </c>
      <c r="P606">
        <f t="shared" si="51"/>
        <v>0.89076774312166018</v>
      </c>
      <c r="R606">
        <v>30.593141787276789</v>
      </c>
      <c r="S606">
        <f t="shared" si="52"/>
        <v>132.03077793118919</v>
      </c>
      <c r="T606">
        <v>1</v>
      </c>
    </row>
    <row r="607" spans="1:20" x14ac:dyDescent="0.4">
      <c r="A607">
        <v>261</v>
      </c>
      <c r="B607" t="s">
        <v>18</v>
      </c>
      <c r="C607" t="s">
        <v>19</v>
      </c>
      <c r="D607" t="s">
        <v>23</v>
      </c>
      <c r="E607">
        <f t="shared" si="43"/>
        <v>0.16157205240174671</v>
      </c>
      <c r="F607">
        <f t="shared" si="44"/>
        <v>8.5000000000000006E-2</v>
      </c>
      <c r="G607">
        <f t="shared" si="45"/>
        <v>0</v>
      </c>
      <c r="H607">
        <f t="shared" si="46"/>
        <v>4.9555273189326551E-2</v>
      </c>
      <c r="I607">
        <f t="shared" si="47"/>
        <v>1</v>
      </c>
      <c r="L607">
        <f t="shared" si="48"/>
        <v>0.33572379538100861</v>
      </c>
      <c r="M607">
        <f t="shared" si="49"/>
        <v>7.7560115026727314E-2</v>
      </c>
      <c r="O607">
        <f t="shared" si="50"/>
        <v>3.0993818955049202E-2</v>
      </c>
      <c r="P607">
        <f t="shared" si="51"/>
        <v>0.36140276241367481</v>
      </c>
      <c r="R607">
        <v>39.360859739133311</v>
      </c>
      <c r="S607">
        <f t="shared" si="52"/>
        <v>163.22904796937402</v>
      </c>
      <c r="T607">
        <v>1</v>
      </c>
    </row>
    <row r="608" spans="1:20" x14ac:dyDescent="0.4">
      <c r="A608">
        <v>262</v>
      </c>
      <c r="B608" t="s">
        <v>18</v>
      </c>
      <c r="C608" t="s">
        <v>19</v>
      </c>
      <c r="D608" t="s">
        <v>25</v>
      </c>
      <c r="E608">
        <f t="shared" si="43"/>
        <v>0.28820960698689957</v>
      </c>
      <c r="F608">
        <f t="shared" si="44"/>
        <v>0</v>
      </c>
      <c r="G608">
        <f t="shared" si="45"/>
        <v>0.96242171189979131</v>
      </c>
      <c r="H608">
        <f t="shared" si="46"/>
        <v>0.71473951715374839</v>
      </c>
      <c r="I608">
        <f t="shared" si="47"/>
        <v>2.0408163265306121E-2</v>
      </c>
      <c r="L608">
        <f t="shared" si="48"/>
        <v>0.48153472656440299</v>
      </c>
      <c r="M608">
        <f t="shared" si="49"/>
        <v>0.42712088051454877</v>
      </c>
      <c r="O608">
        <f t="shared" si="50"/>
        <v>9.5843416643495813E-2</v>
      </c>
      <c r="P608">
        <f t="shared" si="51"/>
        <v>0.36439348815101436</v>
      </c>
      <c r="R608">
        <v>0.12256702115042632</v>
      </c>
      <c r="S608">
        <f t="shared" si="52"/>
        <v>0.13407196925287196</v>
      </c>
      <c r="T608">
        <v>1</v>
      </c>
    </row>
    <row r="609" spans="1:20" x14ac:dyDescent="0.4">
      <c r="A609">
        <v>263</v>
      </c>
      <c r="B609" t="s">
        <v>18</v>
      </c>
      <c r="C609" t="s">
        <v>19</v>
      </c>
      <c r="D609" t="s">
        <v>25</v>
      </c>
      <c r="E609">
        <f t="shared" si="43"/>
        <v>0.37991266375545857</v>
      </c>
      <c r="F609">
        <f t="shared" si="44"/>
        <v>0</v>
      </c>
      <c r="G609">
        <f t="shared" si="45"/>
        <v>0.96972860125260973</v>
      </c>
      <c r="H609">
        <f t="shared" si="46"/>
        <v>0.70711562897077507</v>
      </c>
      <c r="I609">
        <f t="shared" si="47"/>
        <v>8.1632653061224483E-2</v>
      </c>
      <c r="L609">
        <f t="shared" si="48"/>
        <v>0.47509252357965448</v>
      </c>
      <c r="M609">
        <f t="shared" si="49"/>
        <v>0.48638493030379226</v>
      </c>
      <c r="O609">
        <f t="shared" si="50"/>
        <v>0.37820210583318475</v>
      </c>
      <c r="P609">
        <f t="shared" si="51"/>
        <v>0.59743402356092634</v>
      </c>
      <c r="R609">
        <v>0.11423229239647494</v>
      </c>
      <c r="S609">
        <f t="shared" si="52"/>
        <v>0.12709381903653405</v>
      </c>
      <c r="T609">
        <v>1</v>
      </c>
    </row>
    <row r="610" spans="1:20" x14ac:dyDescent="0.4">
      <c r="A610">
        <v>264</v>
      </c>
      <c r="B610" t="s">
        <v>31</v>
      </c>
      <c r="C610" t="s">
        <v>32</v>
      </c>
      <c r="D610" t="s">
        <v>25</v>
      </c>
      <c r="E610">
        <f t="shared" si="43"/>
        <v>0.37991266375545857</v>
      </c>
      <c r="F610">
        <f t="shared" si="44"/>
        <v>0</v>
      </c>
      <c r="G610">
        <f t="shared" si="45"/>
        <v>0.86305845511482271</v>
      </c>
      <c r="H610">
        <f t="shared" si="46"/>
        <v>0.62730622617534926</v>
      </c>
      <c r="I610">
        <f t="shared" si="47"/>
        <v>0.18367346938775511</v>
      </c>
      <c r="L610">
        <f t="shared" si="48"/>
        <v>0.47509252357965448</v>
      </c>
      <c r="M610">
        <f t="shared" si="49"/>
        <v>0.48638493030379226</v>
      </c>
      <c r="O610">
        <f t="shared" si="50"/>
        <v>0.37820210583318475</v>
      </c>
      <c r="P610">
        <f t="shared" si="51"/>
        <v>0.59743402356092634</v>
      </c>
      <c r="R610">
        <v>0.11423229239647494</v>
      </c>
      <c r="S610">
        <f t="shared" si="52"/>
        <v>0.13818319894557607</v>
      </c>
      <c r="T610">
        <v>0</v>
      </c>
    </row>
    <row r="611" spans="1:20" x14ac:dyDescent="0.4">
      <c r="A611">
        <v>265</v>
      </c>
      <c r="B611" t="s">
        <v>18</v>
      </c>
      <c r="C611" t="s">
        <v>19</v>
      </c>
      <c r="D611" t="s">
        <v>20</v>
      </c>
      <c r="E611">
        <f t="shared" si="43"/>
        <v>0.41048034934497818</v>
      </c>
      <c r="F611">
        <f t="shared" si="44"/>
        <v>0</v>
      </c>
      <c r="G611">
        <f t="shared" si="45"/>
        <v>0.91127348643006267</v>
      </c>
      <c r="H611">
        <f t="shared" si="46"/>
        <v>0.69440914866581971</v>
      </c>
      <c r="I611">
        <f t="shared" si="47"/>
        <v>0.40816326530612246</v>
      </c>
      <c r="L611">
        <f t="shared" si="48"/>
        <v>0.44136124298068319</v>
      </c>
      <c r="M611">
        <f t="shared" si="49"/>
        <v>0.5115626856548976</v>
      </c>
      <c r="O611">
        <f t="shared" si="50"/>
        <v>0.14426836429748283</v>
      </c>
      <c r="P611">
        <f t="shared" si="51"/>
        <v>0.32248288381328838</v>
      </c>
      <c r="R611">
        <v>0.11147140585643896</v>
      </c>
      <c r="S611">
        <f t="shared" si="52"/>
        <v>0.13944735648468434</v>
      </c>
      <c r="T611">
        <v>1</v>
      </c>
    </row>
    <row r="612" spans="1:20" x14ac:dyDescent="0.4">
      <c r="A612">
        <v>266</v>
      </c>
      <c r="B612" t="s">
        <v>18</v>
      </c>
      <c r="C612" t="s">
        <v>19</v>
      </c>
      <c r="D612" t="s">
        <v>25</v>
      </c>
      <c r="E612">
        <f t="shared" si="43"/>
        <v>0.41484716157205237</v>
      </c>
      <c r="F612">
        <f t="shared" si="44"/>
        <v>0</v>
      </c>
      <c r="G612">
        <f t="shared" si="45"/>
        <v>0.97494780793319424</v>
      </c>
      <c r="H612">
        <f t="shared" si="46"/>
        <v>0.69567979669631519</v>
      </c>
      <c r="I612">
        <f t="shared" si="47"/>
        <v>0</v>
      </c>
      <c r="L612">
        <f t="shared" si="48"/>
        <v>0.53480752356956973</v>
      </c>
      <c r="M612">
        <f t="shared" si="49"/>
        <v>0.52290692846901743</v>
      </c>
      <c r="O612">
        <f t="shared" si="50"/>
        <v>0.15443107707509954</v>
      </c>
      <c r="P612">
        <f t="shared" si="51"/>
        <v>0.80353248369853059</v>
      </c>
      <c r="R612">
        <v>0.10809865564770234</v>
      </c>
      <c r="S612">
        <f t="shared" si="52"/>
        <v>0.11779855358943517</v>
      </c>
      <c r="T612">
        <v>1</v>
      </c>
    </row>
    <row r="613" spans="1:20" x14ac:dyDescent="0.4">
      <c r="A613">
        <v>267</v>
      </c>
      <c r="B613" t="s">
        <v>31</v>
      </c>
      <c r="C613" t="s">
        <v>32</v>
      </c>
      <c r="D613" t="s">
        <v>25</v>
      </c>
      <c r="E613">
        <f t="shared" si="43"/>
        <v>0.41484716157205237</v>
      </c>
      <c r="F613">
        <f t="shared" si="44"/>
        <v>0</v>
      </c>
      <c r="G613">
        <f t="shared" si="45"/>
        <v>0.86770354906054292</v>
      </c>
      <c r="H613">
        <f t="shared" si="46"/>
        <v>0.61712833545108015</v>
      </c>
      <c r="I613">
        <f t="shared" si="47"/>
        <v>0</v>
      </c>
      <c r="L613">
        <f t="shared" si="48"/>
        <v>0.53480752356956973</v>
      </c>
      <c r="M613">
        <f t="shared" si="49"/>
        <v>0.52290692846901743</v>
      </c>
      <c r="O613">
        <f t="shared" si="50"/>
        <v>0.15443107707509954</v>
      </c>
      <c r="P613">
        <f t="shared" si="51"/>
        <v>0.80353248369853059</v>
      </c>
      <c r="R613">
        <v>0.10809865564770234</v>
      </c>
      <c r="S613">
        <f t="shared" si="52"/>
        <v>0.12407904797720443</v>
      </c>
      <c r="T613">
        <v>0</v>
      </c>
    </row>
    <row r="614" spans="1:20" x14ac:dyDescent="0.4">
      <c r="A614">
        <v>268</v>
      </c>
      <c r="B614" t="s">
        <v>18</v>
      </c>
      <c r="C614" t="s">
        <v>19</v>
      </c>
      <c r="D614" t="s">
        <v>21</v>
      </c>
      <c r="E614">
        <f t="shared" si="43"/>
        <v>0.51528384279475981</v>
      </c>
      <c r="F614">
        <f t="shared" si="44"/>
        <v>0</v>
      </c>
      <c r="G614">
        <f t="shared" si="45"/>
        <v>0.89352818371607512</v>
      </c>
      <c r="H614">
        <f t="shared" si="46"/>
        <v>0.67153748411689973</v>
      </c>
      <c r="I614">
        <f t="shared" si="47"/>
        <v>0.53061224489795922</v>
      </c>
      <c r="L614">
        <f t="shared" si="48"/>
        <v>0.49154978742438327</v>
      </c>
      <c r="M614">
        <f t="shared" si="49"/>
        <v>0.56673119387492954</v>
      </c>
      <c r="O614">
        <f t="shared" si="50"/>
        <v>0.30530241925875851</v>
      </c>
      <c r="P614">
        <f t="shared" si="51"/>
        <v>0.57946095233500428</v>
      </c>
      <c r="R614">
        <v>0.10998928869404997</v>
      </c>
      <c r="S614">
        <f t="shared" si="52"/>
        <v>0.14498728220737031</v>
      </c>
      <c r="T614">
        <v>1</v>
      </c>
    </row>
    <row r="615" spans="1:20" x14ac:dyDescent="0.4">
      <c r="A615">
        <v>269</v>
      </c>
      <c r="B615" t="s">
        <v>18</v>
      </c>
      <c r="C615" t="s">
        <v>19</v>
      </c>
      <c r="D615" t="s">
        <v>21</v>
      </c>
      <c r="E615">
        <f t="shared" si="43"/>
        <v>0.64192139737991272</v>
      </c>
      <c r="F615">
        <f t="shared" si="44"/>
        <v>0</v>
      </c>
      <c r="G615">
        <f t="shared" si="45"/>
        <v>0.68058455114822547</v>
      </c>
      <c r="H615">
        <f t="shared" si="46"/>
        <v>0.65946632782719183</v>
      </c>
      <c r="I615">
        <f t="shared" si="47"/>
        <v>0.63265306122448983</v>
      </c>
      <c r="L615">
        <f t="shared" si="48"/>
        <v>0.54558788659952784</v>
      </c>
      <c r="M615">
        <f t="shared" si="49"/>
        <v>0.627330182344636</v>
      </c>
      <c r="O615">
        <f t="shared" si="50"/>
        <v>8.1933428224043897E-2</v>
      </c>
      <c r="P615">
        <f t="shared" si="51"/>
        <v>0.11028866529139245</v>
      </c>
      <c r="R615">
        <v>0.10797670987481812</v>
      </c>
      <c r="S615">
        <f t="shared" si="52"/>
        <v>0.1595283990655143</v>
      </c>
      <c r="T615">
        <v>1</v>
      </c>
    </row>
    <row r="616" spans="1:20" x14ac:dyDescent="0.4">
      <c r="A616">
        <v>270</v>
      </c>
      <c r="B616" t="s">
        <v>18</v>
      </c>
      <c r="C616" t="s">
        <v>19</v>
      </c>
      <c r="D616" t="s">
        <v>21</v>
      </c>
      <c r="E616">
        <f t="shared" si="43"/>
        <v>0.67248908296943233</v>
      </c>
      <c r="F616">
        <f t="shared" si="44"/>
        <v>0</v>
      </c>
      <c r="G616">
        <f t="shared" si="45"/>
        <v>0.49582463465553239</v>
      </c>
      <c r="H616">
        <f t="shared" si="46"/>
        <v>0.50508259212198214</v>
      </c>
      <c r="I616">
        <f t="shared" si="47"/>
        <v>0.69387755102040816</v>
      </c>
      <c r="L616">
        <f t="shared" si="48"/>
        <v>0.56556511231215112</v>
      </c>
      <c r="M616">
        <f t="shared" si="49"/>
        <v>0.5518203153930078</v>
      </c>
      <c r="O616">
        <f t="shared" si="50"/>
        <v>8.2022266385754883E-2</v>
      </c>
      <c r="P616">
        <f t="shared" si="51"/>
        <v>0.38270770007654425</v>
      </c>
      <c r="R616">
        <v>0.18469952840450454</v>
      </c>
      <c r="S616">
        <f t="shared" si="52"/>
        <v>0.32023780247887967</v>
      </c>
      <c r="T616">
        <v>1</v>
      </c>
    </row>
    <row r="617" spans="1:20" x14ac:dyDescent="0.4">
      <c r="A617">
        <v>271</v>
      </c>
      <c r="B617" t="s">
        <v>18</v>
      </c>
      <c r="C617" t="s">
        <v>19</v>
      </c>
      <c r="D617" t="s">
        <v>21</v>
      </c>
      <c r="E617">
        <f t="shared" si="43"/>
        <v>0.66375545851528395</v>
      </c>
      <c r="F617">
        <f t="shared" si="44"/>
        <v>0</v>
      </c>
      <c r="G617">
        <f t="shared" si="45"/>
        <v>0.47599164926931109</v>
      </c>
      <c r="H617">
        <f t="shared" si="46"/>
        <v>0.47712833545108002</v>
      </c>
      <c r="I617">
        <f t="shared" si="47"/>
        <v>0.53061224489795922</v>
      </c>
      <c r="L617">
        <f t="shared" si="48"/>
        <v>0.60491637378656726</v>
      </c>
      <c r="M617">
        <f t="shared" si="49"/>
        <v>0.52948266790525922</v>
      </c>
      <c r="O617">
        <f t="shared" si="50"/>
        <v>6.1071130052816038E-2</v>
      </c>
      <c r="P617">
        <f t="shared" si="51"/>
        <v>0.81217583095090451</v>
      </c>
      <c r="R617">
        <v>0.20984409005481369</v>
      </c>
      <c r="S617">
        <f t="shared" si="52"/>
        <v>0.34649068253576787</v>
      </c>
      <c r="T617">
        <v>1</v>
      </c>
    </row>
    <row r="618" spans="1:20" x14ac:dyDescent="0.4">
      <c r="A618">
        <v>272</v>
      </c>
      <c r="B618" t="s">
        <v>31</v>
      </c>
      <c r="C618" t="s">
        <v>32</v>
      </c>
      <c r="D618" t="s">
        <v>21</v>
      </c>
      <c r="E618">
        <f t="shared" si="43"/>
        <v>0.66375545851528395</v>
      </c>
      <c r="F618">
        <f t="shared" si="44"/>
        <v>0</v>
      </c>
      <c r="G618">
        <f t="shared" si="45"/>
        <v>0.52835073068893534</v>
      </c>
      <c r="H618">
        <f t="shared" si="46"/>
        <v>0.53163913595933932</v>
      </c>
      <c r="I618">
        <f t="shared" si="47"/>
        <v>0.47000000000000003</v>
      </c>
      <c r="L618">
        <f t="shared" si="48"/>
        <v>0.60491637378656726</v>
      </c>
      <c r="M618">
        <f t="shared" si="49"/>
        <v>0.52948266790525922</v>
      </c>
      <c r="O618">
        <f t="shared" si="50"/>
        <v>6.1071130052816038E-2</v>
      </c>
      <c r="P618">
        <f t="shared" si="51"/>
        <v>0.81217583095090451</v>
      </c>
      <c r="R618">
        <v>0.20984409005481369</v>
      </c>
      <c r="S618">
        <f t="shared" si="52"/>
        <v>0.32408480474307721</v>
      </c>
      <c r="T618">
        <v>0</v>
      </c>
    </row>
    <row r="619" spans="1:20" x14ac:dyDescent="0.4">
      <c r="A619">
        <v>273</v>
      </c>
      <c r="B619" t="s">
        <v>18</v>
      </c>
      <c r="C619" t="s">
        <v>19</v>
      </c>
      <c r="D619" t="s">
        <v>24</v>
      </c>
      <c r="E619">
        <f t="shared" si="43"/>
        <v>0.48471615720524019</v>
      </c>
      <c r="F619">
        <f t="shared" si="44"/>
        <v>0</v>
      </c>
      <c r="G619">
        <f t="shared" si="45"/>
        <v>1.8789144050104387E-2</v>
      </c>
      <c r="H619">
        <f t="shared" si="46"/>
        <v>0.17979669631512069</v>
      </c>
      <c r="I619">
        <f t="shared" si="47"/>
        <v>0.89795918367346939</v>
      </c>
      <c r="L619">
        <f t="shared" si="48"/>
        <v>0.52685032187484548</v>
      </c>
      <c r="M619">
        <f t="shared" si="49"/>
        <v>0.26986490905370158</v>
      </c>
      <c r="O619">
        <f t="shared" si="50"/>
        <v>4.0459046769244396E-2</v>
      </c>
      <c r="P619">
        <f t="shared" si="51"/>
        <v>0.36614235727540567</v>
      </c>
      <c r="R619">
        <v>2.1941119084275771</v>
      </c>
      <c r="S619">
        <f t="shared" si="52"/>
        <v>6.7478608012186054</v>
      </c>
      <c r="T619">
        <v>1</v>
      </c>
    </row>
    <row r="620" spans="1:20" x14ac:dyDescent="0.4">
      <c r="A620">
        <v>274</v>
      </c>
      <c r="B620" t="s">
        <v>18</v>
      </c>
      <c r="C620" t="s">
        <v>19</v>
      </c>
      <c r="D620" t="s">
        <v>23</v>
      </c>
      <c r="E620">
        <f t="shared" si="43"/>
        <v>0.23580786026200876</v>
      </c>
      <c r="F620">
        <f t="shared" si="44"/>
        <v>3.2500000000000001E-2</v>
      </c>
      <c r="G620">
        <f t="shared" si="45"/>
        <v>0</v>
      </c>
      <c r="H620">
        <f t="shared" si="46"/>
        <v>6.5438373570520972E-2</v>
      </c>
      <c r="I620">
        <f t="shared" si="47"/>
        <v>1</v>
      </c>
      <c r="L620">
        <f t="shared" si="48"/>
        <v>0.60462195349792291</v>
      </c>
      <c r="M620">
        <f t="shared" si="49"/>
        <v>0.11377938851636145</v>
      </c>
      <c r="O620">
        <f t="shared" si="50"/>
        <v>0.57132739911367014</v>
      </c>
      <c r="P620">
        <f t="shared" si="51"/>
        <v>0.80086921742539041</v>
      </c>
      <c r="R620">
        <v>188.94781528167866</v>
      </c>
      <c r="S620">
        <f t="shared" si="52"/>
        <v>731.69056399192334</v>
      </c>
      <c r="T620">
        <v>1</v>
      </c>
    </row>
    <row r="621" spans="1:20" x14ac:dyDescent="0.4">
      <c r="A621">
        <v>275</v>
      </c>
      <c r="B621" t="s">
        <v>18</v>
      </c>
      <c r="C621" t="s">
        <v>19</v>
      </c>
      <c r="D621" t="s">
        <v>21</v>
      </c>
      <c r="E621">
        <f t="shared" si="43"/>
        <v>0.41921397379912667</v>
      </c>
      <c r="F621">
        <f t="shared" si="44"/>
        <v>2.5000000000000001E-3</v>
      </c>
      <c r="G621">
        <f t="shared" si="45"/>
        <v>0.38830897703549067</v>
      </c>
      <c r="H621">
        <f t="shared" si="46"/>
        <v>0.47013977128335449</v>
      </c>
      <c r="I621">
        <f t="shared" si="47"/>
        <v>0.83673469387755106</v>
      </c>
      <c r="L621">
        <f t="shared" si="48"/>
        <v>0.63102659117882043</v>
      </c>
      <c r="M621">
        <f t="shared" si="49"/>
        <v>0.40359810500735821</v>
      </c>
      <c r="O621">
        <f t="shared" si="50"/>
        <v>4.7408091021190139E-2</v>
      </c>
      <c r="P621">
        <f t="shared" si="51"/>
        <v>0.91132524626747546</v>
      </c>
      <c r="R621">
        <v>0.24534628870919997</v>
      </c>
      <c r="S621">
        <f t="shared" si="52"/>
        <v>0.48602333798055108</v>
      </c>
      <c r="T621">
        <v>1</v>
      </c>
    </row>
    <row r="622" spans="1:20" x14ac:dyDescent="0.4">
      <c r="A622">
        <v>276</v>
      </c>
      <c r="B622" t="s">
        <v>31</v>
      </c>
      <c r="C622" t="s">
        <v>32</v>
      </c>
      <c r="D622" t="s">
        <v>21</v>
      </c>
      <c r="E622">
        <f t="shared" si="43"/>
        <v>0.42358078602620097</v>
      </c>
      <c r="F622">
        <f t="shared" si="44"/>
        <v>2.5000000000000001E-3</v>
      </c>
      <c r="G622">
        <f t="shared" si="45"/>
        <v>0.34559498956158669</v>
      </c>
      <c r="H622">
        <f t="shared" si="46"/>
        <v>0.4163977128335451</v>
      </c>
      <c r="I622">
        <f t="shared" si="47"/>
        <v>0.87755102040816324</v>
      </c>
      <c r="L622">
        <f t="shared" si="48"/>
        <v>0.63102659117882043</v>
      </c>
      <c r="M622">
        <f t="shared" si="49"/>
        <v>0.40359810500735821</v>
      </c>
      <c r="O622">
        <f t="shared" si="50"/>
        <v>4.7408091021190139E-2</v>
      </c>
      <c r="P622">
        <f t="shared" si="51"/>
        <v>0.91132524626747546</v>
      </c>
      <c r="R622">
        <v>0.24534628870919997</v>
      </c>
      <c r="S622">
        <f t="shared" si="52"/>
        <v>0.52147479607372627</v>
      </c>
      <c r="T622">
        <v>0</v>
      </c>
    </row>
    <row r="623" spans="1:20" x14ac:dyDescent="0.4">
      <c r="A623">
        <v>277</v>
      </c>
      <c r="B623" t="s">
        <v>18</v>
      </c>
      <c r="C623" t="s">
        <v>19</v>
      </c>
      <c r="D623" t="s">
        <v>23</v>
      </c>
      <c r="E623">
        <f t="shared" si="43"/>
        <v>0.16593886462882093</v>
      </c>
      <c r="F623">
        <f t="shared" si="44"/>
        <v>0.08</v>
      </c>
      <c r="G623">
        <f t="shared" si="45"/>
        <v>0</v>
      </c>
      <c r="H623">
        <f t="shared" si="46"/>
        <v>7.2426937738246502E-2</v>
      </c>
      <c r="I623">
        <f t="shared" si="47"/>
        <v>1</v>
      </c>
      <c r="L623">
        <f t="shared" si="48"/>
        <v>0.77513488220450599</v>
      </c>
      <c r="M623">
        <f t="shared" si="49"/>
        <v>8.8593448113694878E-2</v>
      </c>
      <c r="O623">
        <f t="shared" si="50"/>
        <v>2.6805905149534875E-2</v>
      </c>
      <c r="P623">
        <f t="shared" si="51"/>
        <v>0.53136166743741342</v>
      </c>
      <c r="R623">
        <v>687.1474261094728</v>
      </c>
      <c r="S623">
        <f t="shared" si="52"/>
        <v>2769.5637834075342</v>
      </c>
      <c r="T623">
        <v>1</v>
      </c>
    </row>
    <row r="624" spans="1:20" x14ac:dyDescent="0.4">
      <c r="A624">
        <v>278</v>
      </c>
      <c r="B624" t="s">
        <v>18</v>
      </c>
      <c r="C624" t="s">
        <v>19</v>
      </c>
      <c r="D624" t="s">
        <v>23</v>
      </c>
      <c r="E624">
        <f t="shared" si="43"/>
        <v>0.15720524017467249</v>
      </c>
      <c r="F624">
        <f t="shared" si="44"/>
        <v>5.5E-2</v>
      </c>
      <c r="G624">
        <f t="shared" si="45"/>
        <v>0</v>
      </c>
      <c r="H624">
        <f t="shared" si="46"/>
        <v>4.7013977128335445E-2</v>
      </c>
      <c r="I624">
        <f t="shared" si="47"/>
        <v>1</v>
      </c>
      <c r="L624">
        <f t="shared" si="48"/>
        <v>0.75163492434300161</v>
      </c>
      <c r="M624">
        <f t="shared" si="49"/>
        <v>7.4662857208231626E-2</v>
      </c>
      <c r="O624">
        <f t="shared" si="50"/>
        <v>0.17563470064237946</v>
      </c>
      <c r="P624">
        <f t="shared" si="51"/>
        <v>0.7460300451176427</v>
      </c>
      <c r="R624">
        <v>36.278148432426669</v>
      </c>
      <c r="S624">
        <f t="shared" si="52"/>
        <v>146.28079550832143</v>
      </c>
      <c r="T624">
        <v>1</v>
      </c>
    </row>
    <row r="625" spans="1:20" x14ac:dyDescent="0.4">
      <c r="A625">
        <v>279</v>
      </c>
      <c r="B625" t="s">
        <v>18</v>
      </c>
      <c r="C625" t="s">
        <v>19</v>
      </c>
      <c r="D625" t="s">
        <v>21</v>
      </c>
      <c r="E625">
        <f t="shared" si="43"/>
        <v>0.27074235807860259</v>
      </c>
      <c r="F625">
        <f t="shared" si="44"/>
        <v>2.5000000000000001E-3</v>
      </c>
      <c r="G625">
        <f t="shared" si="45"/>
        <v>0.23382045929018788</v>
      </c>
      <c r="H625">
        <f t="shared" si="46"/>
        <v>0.25667090216010163</v>
      </c>
      <c r="I625">
        <f t="shared" si="47"/>
        <v>0.65306122448979587</v>
      </c>
      <c r="L625">
        <f t="shared" si="48"/>
        <v>0.77181057794450569</v>
      </c>
      <c r="M625">
        <f t="shared" si="49"/>
        <v>0.21844441529257985</v>
      </c>
      <c r="O625">
        <f t="shared" si="50"/>
        <v>1.5265772208002159E-2</v>
      </c>
      <c r="P625">
        <f t="shared" si="51"/>
        <v>0.85237355951353677</v>
      </c>
      <c r="R625">
        <v>1.0617170723680414</v>
      </c>
      <c r="S625">
        <f t="shared" si="52"/>
        <v>2.3144577572348202</v>
      </c>
      <c r="T625">
        <v>1</v>
      </c>
    </row>
    <row r="626" spans="1:20" x14ac:dyDescent="0.4">
      <c r="A626">
        <v>280</v>
      </c>
      <c r="B626" t="s">
        <v>18</v>
      </c>
      <c r="C626" t="s">
        <v>19</v>
      </c>
      <c r="D626" t="s">
        <v>26</v>
      </c>
      <c r="E626">
        <f t="shared" si="43"/>
        <v>0.41921397379912667</v>
      </c>
      <c r="F626">
        <f t="shared" si="44"/>
        <v>0</v>
      </c>
      <c r="G626">
        <f t="shared" si="45"/>
        <v>0.58037578288100211</v>
      </c>
      <c r="H626">
        <f t="shared" si="46"/>
        <v>0.56353240152477757</v>
      </c>
      <c r="I626">
        <f t="shared" si="47"/>
        <v>0.32653061224489793</v>
      </c>
      <c r="L626">
        <f t="shared" si="48"/>
        <v>0.75955295137140022</v>
      </c>
      <c r="M626">
        <f t="shared" si="49"/>
        <v>0.45466875992677108</v>
      </c>
      <c r="O626">
        <f t="shared" si="50"/>
        <v>7.7754121771938967E-2</v>
      </c>
      <c r="P626">
        <f t="shared" si="51"/>
        <v>0.89098412303843022</v>
      </c>
      <c r="R626">
        <v>0.16699564205049636</v>
      </c>
      <c r="S626">
        <f t="shared" si="52"/>
        <v>0.23709373383335833</v>
      </c>
      <c r="T626">
        <v>1</v>
      </c>
    </row>
    <row r="627" spans="1:20" x14ac:dyDescent="0.4">
      <c r="A627">
        <v>281</v>
      </c>
      <c r="B627" t="s">
        <v>31</v>
      </c>
      <c r="C627" t="s">
        <v>32</v>
      </c>
      <c r="D627" t="s">
        <v>26</v>
      </c>
      <c r="E627">
        <f t="shared" si="43"/>
        <v>0.41921397379912667</v>
      </c>
      <c r="F627">
        <f t="shared" si="44"/>
        <v>0</v>
      </c>
      <c r="G627">
        <f t="shared" si="45"/>
        <v>0.64421711899791245</v>
      </c>
      <c r="H627">
        <f t="shared" si="46"/>
        <v>0.6275476493011436</v>
      </c>
      <c r="I627">
        <f t="shared" si="47"/>
        <v>0.32653061224489793</v>
      </c>
      <c r="L627">
        <f t="shared" si="48"/>
        <v>0.75955295137140022</v>
      </c>
      <c r="M627">
        <f t="shared" si="49"/>
        <v>0.45466875992677108</v>
      </c>
      <c r="O627">
        <f t="shared" si="50"/>
        <v>7.7754121771938967E-2</v>
      </c>
      <c r="P627">
        <f t="shared" si="51"/>
        <v>0.89098412303843022</v>
      </c>
      <c r="R627">
        <v>0.16699564205049636</v>
      </c>
      <c r="S627">
        <f t="shared" si="52"/>
        <v>0.22680117532553234</v>
      </c>
      <c r="T627">
        <v>0</v>
      </c>
    </row>
    <row r="628" spans="1:20" x14ac:dyDescent="0.4">
      <c r="A628">
        <v>282</v>
      </c>
      <c r="B628" t="s">
        <v>18</v>
      </c>
      <c r="C628" t="s">
        <v>19</v>
      </c>
      <c r="D628" t="s">
        <v>26</v>
      </c>
      <c r="E628">
        <f t="shared" si="43"/>
        <v>0.65065502183406121</v>
      </c>
      <c r="F628">
        <f t="shared" si="44"/>
        <v>0</v>
      </c>
      <c r="G628">
        <f t="shared" si="45"/>
        <v>0.6889352818371608</v>
      </c>
      <c r="H628">
        <f t="shared" si="46"/>
        <v>0.59593392630241415</v>
      </c>
      <c r="I628">
        <f t="shared" si="47"/>
        <v>0.2857142857142857</v>
      </c>
      <c r="L628">
        <f t="shared" si="48"/>
        <v>0.78532459787641828</v>
      </c>
      <c r="M628">
        <f t="shared" si="49"/>
        <v>0.59134241802864806</v>
      </c>
      <c r="O628">
        <f t="shared" si="50"/>
        <v>2.4366146829343599E-2</v>
      </c>
      <c r="P628">
        <f t="shared" si="51"/>
        <v>0.52239071955792737</v>
      </c>
      <c r="R628">
        <v>0.13381586011671015</v>
      </c>
      <c r="S628">
        <f t="shared" si="52"/>
        <v>0.1784714208874531</v>
      </c>
      <c r="T628">
        <v>1</v>
      </c>
    </row>
    <row r="629" spans="1:20" x14ac:dyDescent="0.4">
      <c r="A629">
        <v>283</v>
      </c>
      <c r="B629" t="s">
        <v>18</v>
      </c>
      <c r="C629" t="s">
        <v>19</v>
      </c>
      <c r="D629" t="s">
        <v>23</v>
      </c>
      <c r="E629">
        <f t="shared" si="43"/>
        <v>0.37554585152838427</v>
      </c>
      <c r="F629">
        <f t="shared" si="44"/>
        <v>7.4999999999999997E-3</v>
      </c>
      <c r="G629">
        <f t="shared" si="45"/>
        <v>0</v>
      </c>
      <c r="H629">
        <f t="shared" si="46"/>
        <v>4.5108005082592127E-2</v>
      </c>
      <c r="I629">
        <f t="shared" si="47"/>
        <v>1</v>
      </c>
      <c r="L629">
        <f t="shared" si="48"/>
        <v>0.75663978483169936</v>
      </c>
      <c r="M629">
        <f t="shared" si="49"/>
        <v>0.15811074569011788</v>
      </c>
      <c r="O629">
        <f t="shared" si="50"/>
        <v>0.10704994055115945</v>
      </c>
      <c r="P629">
        <f t="shared" si="51"/>
        <v>0.41088822148368487</v>
      </c>
      <c r="R629">
        <v>40.609134285346293</v>
      </c>
      <c r="S629">
        <f t="shared" si="52"/>
        <v>156.5490400476001</v>
      </c>
      <c r="T629">
        <v>1</v>
      </c>
    </row>
    <row r="630" spans="1:20" x14ac:dyDescent="0.4">
      <c r="A630">
        <v>284</v>
      </c>
      <c r="B630" t="s">
        <v>18</v>
      </c>
      <c r="C630" t="s">
        <v>19</v>
      </c>
      <c r="D630" t="s">
        <v>23</v>
      </c>
      <c r="E630">
        <f t="shared" si="43"/>
        <v>0.24454148471615719</v>
      </c>
      <c r="F630">
        <f t="shared" si="44"/>
        <v>8.2500000000000004E-2</v>
      </c>
      <c r="G630">
        <f t="shared" si="45"/>
        <v>0</v>
      </c>
      <c r="H630">
        <f t="shared" si="46"/>
        <v>3.5578144853875483E-2</v>
      </c>
      <c r="I630">
        <f t="shared" si="47"/>
        <v>1</v>
      </c>
      <c r="L630">
        <f t="shared" si="48"/>
        <v>0.73406438933011886</v>
      </c>
      <c r="M630">
        <f t="shared" si="49"/>
        <v>0.10319959964571163</v>
      </c>
      <c r="O630">
        <f t="shared" si="50"/>
        <v>0.25901009892729104</v>
      </c>
      <c r="P630">
        <f t="shared" si="51"/>
        <v>0.42749475111633256</v>
      </c>
      <c r="R630">
        <v>31.258344150251826</v>
      </c>
      <c r="S630">
        <f t="shared" si="52"/>
        <v>131.18900824252688</v>
      </c>
      <c r="T630">
        <v>1</v>
      </c>
    </row>
    <row r="631" spans="1:20" x14ac:dyDescent="0.4">
      <c r="A631">
        <v>285</v>
      </c>
      <c r="B631" t="s">
        <v>18</v>
      </c>
      <c r="C631" t="s">
        <v>19</v>
      </c>
      <c r="D631" t="s">
        <v>23</v>
      </c>
      <c r="E631">
        <f t="shared" si="43"/>
        <v>0.37991266375545857</v>
      </c>
      <c r="F631">
        <f t="shared" si="44"/>
        <v>0.13</v>
      </c>
      <c r="G631">
        <f t="shared" si="45"/>
        <v>1.7745302713987474E-2</v>
      </c>
      <c r="H631">
        <f t="shared" si="46"/>
        <v>0.11689961880559084</v>
      </c>
      <c r="I631">
        <f t="shared" si="47"/>
        <v>0.93877551020408168</v>
      </c>
      <c r="L631">
        <f t="shared" si="48"/>
        <v>0.89564031779206088</v>
      </c>
      <c r="M631">
        <f t="shared" si="49"/>
        <v>0.20000046949401376</v>
      </c>
      <c r="O631">
        <f t="shared" si="50"/>
        <v>1.7549505447609616E-2</v>
      </c>
      <c r="P631">
        <f t="shared" si="51"/>
        <v>7.8725453175010035E-2</v>
      </c>
      <c r="R631">
        <v>6.4449627613896947</v>
      </c>
      <c r="S631">
        <f t="shared" si="52"/>
        <v>24.186688136346156</v>
      </c>
      <c r="T631">
        <v>1</v>
      </c>
    </row>
    <row r="632" spans="1:20" x14ac:dyDescent="0.4">
      <c r="A632">
        <v>286</v>
      </c>
      <c r="B632" t="s">
        <v>18</v>
      </c>
      <c r="C632" t="s">
        <v>19</v>
      </c>
      <c r="D632" t="s">
        <v>27</v>
      </c>
      <c r="E632">
        <f t="shared" si="43"/>
        <v>0.39737991266375544</v>
      </c>
      <c r="F632">
        <f t="shared" si="44"/>
        <v>1.7500000000000002E-2</v>
      </c>
      <c r="G632">
        <f t="shared" si="45"/>
        <v>0.97807933194154495</v>
      </c>
      <c r="H632">
        <f t="shared" si="46"/>
        <v>0.8570520965692503</v>
      </c>
      <c r="I632">
        <f t="shared" si="47"/>
        <v>0.14285714285714285</v>
      </c>
      <c r="L632">
        <f t="shared" si="48"/>
        <v>0.82156190185946232</v>
      </c>
      <c r="M632">
        <f t="shared" si="49"/>
        <v>0.58052266093489024</v>
      </c>
      <c r="O632">
        <f t="shared" si="50"/>
        <v>7.5819751626843318E-2</v>
      </c>
      <c r="P632">
        <f t="shared" si="51"/>
        <v>0.71974447399581909</v>
      </c>
      <c r="R632">
        <v>7.4156705126782935E-2</v>
      </c>
      <c r="S632">
        <f t="shared" si="52"/>
        <v>8.0719738805500291E-2</v>
      </c>
      <c r="T632">
        <v>1</v>
      </c>
    </row>
    <row r="633" spans="1:20" x14ac:dyDescent="0.4">
      <c r="A633">
        <v>287</v>
      </c>
      <c r="B633" t="s">
        <v>31</v>
      </c>
      <c r="C633" t="s">
        <v>32</v>
      </c>
      <c r="D633" t="s">
        <v>27</v>
      </c>
      <c r="E633">
        <f t="shared" si="43"/>
        <v>0.39737991266375544</v>
      </c>
      <c r="F633">
        <f t="shared" si="44"/>
        <v>0.17499999999999999</v>
      </c>
      <c r="G633">
        <f t="shared" si="45"/>
        <v>0.87049060542797496</v>
      </c>
      <c r="H633">
        <f t="shared" si="46"/>
        <v>0.76074968233799234</v>
      </c>
      <c r="I633">
        <f t="shared" si="47"/>
        <v>0.16081632653061226</v>
      </c>
      <c r="L633">
        <f t="shared" si="48"/>
        <v>0.82156190185946232</v>
      </c>
      <c r="M633">
        <f t="shared" si="49"/>
        <v>0.58052266093489024</v>
      </c>
      <c r="O633">
        <f t="shared" si="50"/>
        <v>7.5819751626843318E-2</v>
      </c>
      <c r="P633">
        <f t="shared" si="51"/>
        <v>0.71974447399581909</v>
      </c>
      <c r="R633">
        <v>7.4156705126782935E-2</v>
      </c>
      <c r="S633">
        <f t="shared" si="52"/>
        <v>9.0011732631796279E-2</v>
      </c>
      <c r="T633">
        <v>0</v>
      </c>
    </row>
    <row r="634" spans="1:20" x14ac:dyDescent="0.4">
      <c r="A634">
        <v>288</v>
      </c>
      <c r="B634" t="s">
        <v>18</v>
      </c>
      <c r="C634" t="s">
        <v>19</v>
      </c>
      <c r="D634" t="s">
        <v>20</v>
      </c>
      <c r="E634">
        <f t="shared" si="43"/>
        <v>0.43231441048034941</v>
      </c>
      <c r="F634">
        <f t="shared" si="44"/>
        <v>0</v>
      </c>
      <c r="G634">
        <f t="shared" si="45"/>
        <v>0.50835073068893533</v>
      </c>
      <c r="H634">
        <f t="shared" si="46"/>
        <v>0.58640406607369755</v>
      </c>
      <c r="I634">
        <f t="shared" si="47"/>
        <v>0.40816326530612246</v>
      </c>
      <c r="L634">
        <f t="shared" si="48"/>
        <v>0.93934241628013504</v>
      </c>
      <c r="M634">
        <f t="shared" si="49"/>
        <v>0.43845306968518638</v>
      </c>
      <c r="O634">
        <f t="shared" si="50"/>
        <v>0.28803856311322568</v>
      </c>
      <c r="P634">
        <f t="shared" si="51"/>
        <v>0.23664770536868315</v>
      </c>
      <c r="R634">
        <v>0.1743574928278101</v>
      </c>
      <c r="S634">
        <f t="shared" si="52"/>
        <v>0.25959657921393631</v>
      </c>
      <c r="T634">
        <v>1</v>
      </c>
    </row>
    <row r="635" spans="1:20" x14ac:dyDescent="0.4">
      <c r="A635">
        <v>289</v>
      </c>
      <c r="B635" t="s">
        <v>18</v>
      </c>
      <c r="C635" t="s">
        <v>19</v>
      </c>
      <c r="D635" t="s">
        <v>28</v>
      </c>
      <c r="E635">
        <f t="shared" si="43"/>
        <v>0.47161572052401746</v>
      </c>
      <c r="F635">
        <f t="shared" si="44"/>
        <v>0</v>
      </c>
      <c r="G635">
        <f t="shared" si="45"/>
        <v>9.6033402922755737E-2</v>
      </c>
      <c r="H635">
        <f t="shared" si="46"/>
        <v>0.32655654383735705</v>
      </c>
      <c r="I635">
        <f t="shared" si="47"/>
        <v>0.95918367346938771</v>
      </c>
      <c r="L635">
        <f t="shared" si="48"/>
        <v>0.88063383782019033</v>
      </c>
      <c r="M635">
        <f t="shared" si="49"/>
        <v>0.34730037142205111</v>
      </c>
      <c r="O635">
        <f t="shared" si="50"/>
        <v>5.608292831296733E-2</v>
      </c>
      <c r="P635">
        <f t="shared" si="51"/>
        <v>6.69284702938443E-2</v>
      </c>
      <c r="R635">
        <v>0.53279683037650571</v>
      </c>
      <c r="S635">
        <f t="shared" si="52"/>
        <v>1.4563196566826759</v>
      </c>
      <c r="T635">
        <v>1</v>
      </c>
    </row>
    <row r="636" spans="1:20" x14ac:dyDescent="0.4">
      <c r="A636">
        <v>290</v>
      </c>
      <c r="B636" t="s">
        <v>18</v>
      </c>
      <c r="C636" t="s">
        <v>19</v>
      </c>
      <c r="D636" t="s">
        <v>24</v>
      </c>
      <c r="E636">
        <f t="shared" si="43"/>
        <v>0.50655021834061142</v>
      </c>
      <c r="F636">
        <f t="shared" si="44"/>
        <v>0</v>
      </c>
      <c r="G636">
        <f t="shared" si="45"/>
        <v>0.10438413361169102</v>
      </c>
      <c r="H636">
        <f t="shared" si="46"/>
        <v>0.3614993646759847</v>
      </c>
      <c r="I636">
        <f t="shared" si="47"/>
        <v>0.89795918367346939</v>
      </c>
      <c r="L636">
        <f t="shared" si="48"/>
        <v>1</v>
      </c>
      <c r="M636">
        <f t="shared" si="49"/>
        <v>0.390591647024364</v>
      </c>
      <c r="O636">
        <f t="shared" si="50"/>
        <v>6.1532334924188081E-3</v>
      </c>
      <c r="P636">
        <f t="shared" si="51"/>
        <v>0.24229026113431062</v>
      </c>
      <c r="R636">
        <v>0.39956378156024436</v>
      </c>
      <c r="S636">
        <f t="shared" si="52"/>
        <v>1.0193445636017413</v>
      </c>
      <c r="T636">
        <v>1</v>
      </c>
    </row>
    <row r="637" spans="1:20" x14ac:dyDescent="0.4">
      <c r="A637">
        <v>291</v>
      </c>
      <c r="B637" t="s">
        <v>18</v>
      </c>
      <c r="C637" t="s">
        <v>19</v>
      </c>
      <c r="D637" t="s">
        <v>21</v>
      </c>
      <c r="E637">
        <f t="shared" si="43"/>
        <v>0.57641921397379925</v>
      </c>
      <c r="F637">
        <f t="shared" si="44"/>
        <v>0</v>
      </c>
      <c r="G637">
        <f t="shared" si="45"/>
        <v>0.32985386221294366</v>
      </c>
      <c r="H637">
        <f t="shared" si="46"/>
        <v>0.49936467598475215</v>
      </c>
      <c r="I637">
        <f t="shared" si="47"/>
        <v>0.75510204081632648</v>
      </c>
      <c r="L637">
        <f t="shared" si="48"/>
        <v>0.97325758969679321</v>
      </c>
      <c r="M637">
        <f t="shared" si="49"/>
        <v>0.49338573273893555</v>
      </c>
      <c r="O637">
        <f t="shared" si="50"/>
        <v>0.31147800811473503</v>
      </c>
      <c r="P637">
        <f t="shared" si="51"/>
        <v>0.53494088367682391</v>
      </c>
      <c r="R637">
        <v>0.20330755839284731</v>
      </c>
      <c r="S637">
        <f t="shared" si="52"/>
        <v>0.39208512858275585</v>
      </c>
      <c r="T637">
        <v>1</v>
      </c>
    </row>
    <row r="638" spans="1:20" x14ac:dyDescent="0.4">
      <c r="A638">
        <v>292</v>
      </c>
      <c r="B638" t="s">
        <v>18</v>
      </c>
      <c r="C638" t="s">
        <v>19</v>
      </c>
      <c r="D638" t="s">
        <v>21</v>
      </c>
      <c r="E638">
        <f t="shared" si="43"/>
        <v>0.44978165938864628</v>
      </c>
      <c r="F638">
        <f t="shared" si="44"/>
        <v>0</v>
      </c>
      <c r="G638">
        <f t="shared" si="45"/>
        <v>0.40918580375782887</v>
      </c>
      <c r="H638">
        <f t="shared" si="46"/>
        <v>0.5095298602287166</v>
      </c>
      <c r="I638">
        <f t="shared" si="47"/>
        <v>0.83673469387755106</v>
      </c>
      <c r="L638">
        <f t="shared" si="48"/>
        <v>0.96812548395994291</v>
      </c>
      <c r="M638">
        <f t="shared" si="49"/>
        <v>0.41644324042033071</v>
      </c>
      <c r="O638">
        <f t="shared" si="50"/>
        <v>0.20623114841062698</v>
      </c>
      <c r="P638">
        <f t="shared" si="51"/>
        <v>0.23289599594410795</v>
      </c>
      <c r="R638">
        <v>0.22571474393726684</v>
      </c>
      <c r="S638">
        <f t="shared" si="52"/>
        <v>0.43365380794129038</v>
      </c>
      <c r="T638">
        <v>1</v>
      </c>
    </row>
    <row r="639" spans="1:20" x14ac:dyDescent="0.4">
      <c r="A639">
        <v>293</v>
      </c>
      <c r="B639" t="s">
        <v>18</v>
      </c>
      <c r="C639" t="s">
        <v>19</v>
      </c>
      <c r="D639" t="s">
        <v>23</v>
      </c>
      <c r="E639">
        <f t="shared" si="43"/>
        <v>0.27947598253275113</v>
      </c>
      <c r="F639">
        <f t="shared" si="44"/>
        <v>2.5000000000000001E-2</v>
      </c>
      <c r="G639">
        <f t="shared" si="45"/>
        <v>0</v>
      </c>
      <c r="H639">
        <f t="shared" si="46"/>
        <v>8.6404066073697591E-2</v>
      </c>
      <c r="I639">
        <f t="shared" si="47"/>
        <v>1</v>
      </c>
      <c r="L639">
        <f t="shared" si="48"/>
        <v>0.99159761881752795</v>
      </c>
      <c r="M639">
        <f t="shared" si="49"/>
        <v>0.14174257779070315</v>
      </c>
      <c r="O639">
        <f t="shared" si="50"/>
        <v>0.26883820809154491</v>
      </c>
      <c r="P639">
        <f t="shared" si="51"/>
        <v>0.84131341840367546</v>
      </c>
      <c r="R639">
        <v>25.543976622384196</v>
      </c>
      <c r="S639">
        <f t="shared" si="52"/>
        <v>96.264853089833835</v>
      </c>
      <c r="T639">
        <v>1</v>
      </c>
    </row>
    <row r="640" spans="1:20" x14ac:dyDescent="0.4">
      <c r="A640">
        <v>294</v>
      </c>
      <c r="B640" t="s">
        <v>18</v>
      </c>
      <c r="C640" t="s">
        <v>19</v>
      </c>
      <c r="D640" t="s">
        <v>25</v>
      </c>
      <c r="E640">
        <f t="shared" si="43"/>
        <v>0.34061135371179035</v>
      </c>
      <c r="F640">
        <f t="shared" si="44"/>
        <v>0</v>
      </c>
      <c r="G640">
        <f t="shared" si="45"/>
        <v>0.76931106471816291</v>
      </c>
      <c r="H640">
        <f t="shared" si="46"/>
        <v>0.75222363405336734</v>
      </c>
      <c r="I640">
        <f t="shared" si="47"/>
        <v>0.32653061224489793</v>
      </c>
      <c r="L640">
        <f t="shared" si="48"/>
        <v>0.97451130987062995</v>
      </c>
      <c r="M640">
        <f t="shared" si="49"/>
        <v>0.459148764644081</v>
      </c>
      <c r="O640">
        <f t="shared" si="50"/>
        <v>0.16951755713860484</v>
      </c>
      <c r="P640">
        <f t="shared" si="51"/>
        <v>0.44523629504587015</v>
      </c>
      <c r="R640">
        <v>0.11192246025746098</v>
      </c>
      <c r="S640">
        <f t="shared" si="52"/>
        <v>0.14012183675061854</v>
      </c>
      <c r="T640">
        <v>1</v>
      </c>
    </row>
    <row r="641" spans="1:20" x14ac:dyDescent="0.4">
      <c r="A641">
        <v>295</v>
      </c>
      <c r="B641" t="s">
        <v>18</v>
      </c>
      <c r="C641" t="s">
        <v>19</v>
      </c>
      <c r="D641" t="s">
        <v>20</v>
      </c>
      <c r="E641">
        <f t="shared" si="43"/>
        <v>0.46724890829694332</v>
      </c>
      <c r="F641">
        <f t="shared" si="44"/>
        <v>0</v>
      </c>
      <c r="G641">
        <f t="shared" si="45"/>
        <v>0.5</v>
      </c>
      <c r="H641">
        <f t="shared" si="46"/>
        <v>0.6639135959339264</v>
      </c>
      <c r="I641">
        <f t="shared" si="47"/>
        <v>0.69387755102040816</v>
      </c>
      <c r="L641">
        <f t="shared" si="48"/>
        <v>0.95227627847858431</v>
      </c>
      <c r="M641">
        <f t="shared" si="49"/>
        <v>0.50864052362571965</v>
      </c>
      <c r="O641">
        <f t="shared" si="50"/>
        <v>0.23905093992976459</v>
      </c>
      <c r="P641">
        <f t="shared" si="51"/>
        <v>0.16160284629531566</v>
      </c>
      <c r="R641">
        <v>0.12574462424639987</v>
      </c>
      <c r="S641">
        <f t="shared" si="52"/>
        <v>0.20363204740326368</v>
      </c>
      <c r="T641">
        <v>1</v>
      </c>
    </row>
    <row r="642" spans="1:20" x14ac:dyDescent="0.4">
      <c r="A642">
        <v>296</v>
      </c>
      <c r="B642" t="s">
        <v>31</v>
      </c>
      <c r="C642" t="s">
        <v>32</v>
      </c>
      <c r="D642" t="s">
        <v>20</v>
      </c>
      <c r="E642">
        <f t="shared" si="43"/>
        <v>0.46724890829694332</v>
      </c>
      <c r="F642">
        <f t="shared" si="44"/>
        <v>0</v>
      </c>
      <c r="G642">
        <f t="shared" si="45"/>
        <v>0.44500000000000001</v>
      </c>
      <c r="H642">
        <f t="shared" si="46"/>
        <v>0.58885641677255396</v>
      </c>
      <c r="I642">
        <f t="shared" si="47"/>
        <v>0.76530612244897955</v>
      </c>
      <c r="L642">
        <f t="shared" si="48"/>
        <v>0.95227627847858431</v>
      </c>
      <c r="M642">
        <f t="shared" si="49"/>
        <v>0.50864052362571965</v>
      </c>
      <c r="O642">
        <f t="shared" si="50"/>
        <v>0.23905093992976459</v>
      </c>
      <c r="P642">
        <f t="shared" si="51"/>
        <v>0.16160284629531566</v>
      </c>
      <c r="R642">
        <v>0.12574462424639987</v>
      </c>
      <c r="S642">
        <f t="shared" si="52"/>
        <v>0.22171802769555757</v>
      </c>
      <c r="T642">
        <v>0</v>
      </c>
    </row>
    <row r="643" spans="1:20" x14ac:dyDescent="0.4">
      <c r="A643">
        <v>297</v>
      </c>
      <c r="B643" t="s">
        <v>18</v>
      </c>
      <c r="C643" t="s">
        <v>19</v>
      </c>
      <c r="D643" t="s">
        <v>20</v>
      </c>
      <c r="E643">
        <f t="shared" si="43"/>
        <v>0.55021834061135377</v>
      </c>
      <c r="F643">
        <f t="shared" si="44"/>
        <v>0</v>
      </c>
      <c r="G643">
        <f t="shared" si="45"/>
        <v>0.47286012526096033</v>
      </c>
      <c r="H643">
        <f t="shared" si="46"/>
        <v>0.64803049555273184</v>
      </c>
      <c r="I643">
        <f t="shared" si="47"/>
        <v>0.5714285714285714</v>
      </c>
      <c r="L643">
        <f t="shared" si="48"/>
        <v>0.93004262855782749</v>
      </c>
      <c r="M643">
        <f t="shared" si="49"/>
        <v>0.56101998327275859</v>
      </c>
      <c r="O643">
        <f t="shared" si="50"/>
        <v>0.16781606235804028</v>
      </c>
      <c r="P643">
        <f t="shared" si="51"/>
        <v>0.13236908277319409</v>
      </c>
      <c r="R643">
        <v>0.12046400483387196</v>
      </c>
      <c r="S643">
        <f t="shared" si="52"/>
        <v>0.18900301710774703</v>
      </c>
      <c r="T643">
        <v>1</v>
      </c>
    </row>
    <row r="644" spans="1:20" x14ac:dyDescent="0.4">
      <c r="A644">
        <v>298</v>
      </c>
      <c r="B644" t="s">
        <v>31</v>
      </c>
      <c r="C644" t="s">
        <v>32</v>
      </c>
      <c r="D644" t="s">
        <v>20</v>
      </c>
      <c r="E644">
        <f t="shared" si="43"/>
        <v>0.55021834061135377</v>
      </c>
      <c r="F644">
        <f t="shared" si="44"/>
        <v>0</v>
      </c>
      <c r="G644">
        <f t="shared" si="45"/>
        <v>0.40193110647181624</v>
      </c>
      <c r="H644">
        <f t="shared" si="46"/>
        <v>0.54806226175349415</v>
      </c>
      <c r="I644">
        <f t="shared" si="47"/>
        <v>0.65306122448979587</v>
      </c>
      <c r="L644">
        <f t="shared" si="48"/>
        <v>0.93004262855782749</v>
      </c>
      <c r="M644">
        <f t="shared" si="49"/>
        <v>0.56101998327275859</v>
      </c>
      <c r="O644">
        <f t="shared" si="50"/>
        <v>0.16781606235804028</v>
      </c>
      <c r="P644">
        <f t="shared" si="51"/>
        <v>0.13236908277319409</v>
      </c>
      <c r="R644">
        <v>0.12046400483387196</v>
      </c>
      <c r="S644">
        <f t="shared" si="52"/>
        <v>0.2097824355193369</v>
      </c>
      <c r="T644">
        <v>0</v>
      </c>
    </row>
    <row r="645" spans="1:20" x14ac:dyDescent="0.4">
      <c r="A645">
        <v>299</v>
      </c>
      <c r="B645" t="s">
        <v>18</v>
      </c>
      <c r="C645" t="s">
        <v>19</v>
      </c>
      <c r="D645" t="s">
        <v>20</v>
      </c>
      <c r="E645">
        <f t="shared" si="43"/>
        <v>0.6899563318777292</v>
      </c>
      <c r="F645">
        <f t="shared" si="44"/>
        <v>0</v>
      </c>
      <c r="G645">
        <f t="shared" si="45"/>
        <v>0.67849686847599167</v>
      </c>
      <c r="H645">
        <f t="shared" si="46"/>
        <v>0.67789072426937746</v>
      </c>
      <c r="I645">
        <f t="shared" si="47"/>
        <v>0.55102040816326525</v>
      </c>
      <c r="L645">
        <f t="shared" si="48"/>
        <v>0.98368009140171864</v>
      </c>
      <c r="M645">
        <f t="shared" si="49"/>
        <v>0.65548776229533523</v>
      </c>
      <c r="O645">
        <f t="shared" si="50"/>
        <v>0.27869372241163198</v>
      </c>
      <c r="P645">
        <f t="shared" si="51"/>
        <v>0.90821513228648887</v>
      </c>
      <c r="R645">
        <v>0.10226756581232611</v>
      </c>
      <c r="S645">
        <f t="shared" si="52"/>
        <v>0.14581701300902641</v>
      </c>
      <c r="T645">
        <v>1</v>
      </c>
    </row>
    <row r="646" spans="1:20" x14ac:dyDescent="0.4">
      <c r="A646">
        <v>300</v>
      </c>
      <c r="B646" t="s">
        <v>18</v>
      </c>
      <c r="C646" t="s">
        <v>19</v>
      </c>
      <c r="D646" t="s">
        <v>24</v>
      </c>
      <c r="E646">
        <f t="shared" si="43"/>
        <v>0.73362445414847155</v>
      </c>
      <c r="F646">
        <f t="shared" si="44"/>
        <v>0</v>
      </c>
      <c r="G646">
        <f t="shared" si="45"/>
        <v>0.51356993736951984</v>
      </c>
      <c r="H646">
        <f t="shared" si="46"/>
        <v>0.61880559085133402</v>
      </c>
      <c r="I646">
        <f t="shared" si="47"/>
        <v>0.89795918367346939</v>
      </c>
      <c r="L646">
        <f t="shared" si="48"/>
        <v>0.86778668673606008</v>
      </c>
      <c r="M646">
        <f t="shared" si="49"/>
        <v>0.64902846918119972</v>
      </c>
      <c r="O646">
        <f t="shared" si="50"/>
        <v>0.1803391953966923</v>
      </c>
      <c r="P646">
        <f t="shared" si="51"/>
        <v>0.68670308797873736</v>
      </c>
      <c r="R646">
        <v>0.11918365907280778</v>
      </c>
      <c r="S646">
        <f t="shared" si="52"/>
        <v>0.21335980532661253</v>
      </c>
      <c r="T646">
        <v>1</v>
      </c>
    </row>
    <row r="647" spans="1:20" x14ac:dyDescent="0.4">
      <c r="A647">
        <v>301</v>
      </c>
      <c r="B647" t="s">
        <v>18</v>
      </c>
      <c r="C647" t="s">
        <v>19</v>
      </c>
      <c r="D647" t="s">
        <v>21</v>
      </c>
      <c r="E647">
        <f t="shared" si="43"/>
        <v>0.73362445414847155</v>
      </c>
      <c r="F647">
        <f t="shared" si="44"/>
        <v>0</v>
      </c>
      <c r="G647">
        <f t="shared" si="45"/>
        <v>0.31628392484342382</v>
      </c>
      <c r="H647">
        <f t="shared" si="46"/>
        <v>0.51588310038119434</v>
      </c>
      <c r="I647">
        <f t="shared" si="47"/>
        <v>0.7142857142857143</v>
      </c>
      <c r="L647">
        <f t="shared" si="48"/>
        <v>0.95554539857907272</v>
      </c>
      <c r="M647">
        <f t="shared" si="49"/>
        <v>0.58942474888654062</v>
      </c>
      <c r="O647">
        <f t="shared" si="50"/>
        <v>0.46538621792278262</v>
      </c>
      <c r="P647">
        <f t="shared" si="51"/>
        <v>0.41161805413544589</v>
      </c>
      <c r="R647">
        <v>0.17179166192647372</v>
      </c>
      <c r="S647">
        <f t="shared" si="52"/>
        <v>0.32445947001688141</v>
      </c>
      <c r="T647">
        <v>1</v>
      </c>
    </row>
    <row r="648" spans="1:20" x14ac:dyDescent="0.4">
      <c r="A648">
        <v>302</v>
      </c>
      <c r="B648" t="s">
        <v>18</v>
      </c>
      <c r="C648" t="s">
        <v>19</v>
      </c>
      <c r="D648" t="s">
        <v>24</v>
      </c>
      <c r="E648">
        <f t="shared" si="43"/>
        <v>0.49344978165938863</v>
      </c>
      <c r="F648">
        <f t="shared" si="44"/>
        <v>2.5000000000000001E-3</v>
      </c>
      <c r="G648">
        <f t="shared" si="45"/>
        <v>0</v>
      </c>
      <c r="H648">
        <f t="shared" si="46"/>
        <v>8.5133418043202028E-2</v>
      </c>
      <c r="I648">
        <f t="shared" si="47"/>
        <v>1</v>
      </c>
      <c r="L648">
        <f t="shared" si="48"/>
        <v>0.94048967210040213</v>
      </c>
      <c r="M648">
        <f t="shared" si="49"/>
        <v>0.22411312338501596</v>
      </c>
      <c r="O648">
        <f t="shared" si="50"/>
        <v>7.2409509516987741E-2</v>
      </c>
      <c r="P648">
        <f t="shared" si="51"/>
        <v>1.977573680452973E-2</v>
      </c>
      <c r="R648">
        <v>22.510802628540215</v>
      </c>
      <c r="S648">
        <f t="shared" si="52"/>
        <v>83.170544168966089</v>
      </c>
      <c r="T648">
        <v>1</v>
      </c>
    </row>
    <row r="649" spans="1:20" x14ac:dyDescent="0.4">
      <c r="A649">
        <v>303</v>
      </c>
      <c r="B649" t="s">
        <v>18</v>
      </c>
      <c r="C649" t="s">
        <v>19</v>
      </c>
      <c r="D649" t="s">
        <v>24</v>
      </c>
      <c r="E649">
        <f t="shared" si="43"/>
        <v>0.54148471615720528</v>
      </c>
      <c r="F649">
        <f t="shared" si="44"/>
        <v>0</v>
      </c>
      <c r="G649">
        <f t="shared" si="45"/>
        <v>6.7849686847599164E-2</v>
      </c>
      <c r="H649">
        <f t="shared" si="46"/>
        <v>0.47585768742058449</v>
      </c>
      <c r="I649">
        <f t="shared" si="47"/>
        <v>0.89795918367346939</v>
      </c>
      <c r="L649">
        <f t="shared" si="48"/>
        <v>0.81359902001074513</v>
      </c>
      <c r="M649">
        <f t="shared" si="49"/>
        <v>0.44463495822324889</v>
      </c>
      <c r="O649">
        <f t="shared" si="50"/>
        <v>0.35641215433670448</v>
      </c>
      <c r="P649">
        <f t="shared" si="51"/>
        <v>0.44274338130635682</v>
      </c>
      <c r="R649">
        <v>0.24841154506249535</v>
      </c>
      <c r="S649">
        <f t="shared" si="52"/>
        <v>0.60376562218240293</v>
      </c>
      <c r="T649">
        <v>1</v>
      </c>
    </row>
    <row r="650" spans="1:20" x14ac:dyDescent="0.4">
      <c r="A650">
        <v>304</v>
      </c>
      <c r="B650" t="s">
        <v>18</v>
      </c>
      <c r="C650" t="s">
        <v>19</v>
      </c>
      <c r="D650" t="s">
        <v>24</v>
      </c>
      <c r="E650">
        <f t="shared" si="43"/>
        <v>0.68122270742358082</v>
      </c>
      <c r="F650">
        <f t="shared" si="44"/>
        <v>2.5000000000000001E-3</v>
      </c>
      <c r="G650">
        <f t="shared" si="45"/>
        <v>0.29018789144050106</v>
      </c>
      <c r="H650">
        <f t="shared" si="46"/>
        <v>0.46505717916137229</v>
      </c>
      <c r="I650">
        <f t="shared" si="47"/>
        <v>0.89795918367346939</v>
      </c>
      <c r="L650">
        <f t="shared" si="48"/>
        <v>0.87225559965434463</v>
      </c>
      <c r="M650">
        <f t="shared" si="49"/>
        <v>0.52471280545160981</v>
      </c>
      <c r="O650">
        <f t="shared" si="50"/>
        <v>1.6778494228571444E-2</v>
      </c>
      <c r="P650">
        <f t="shared" si="51"/>
        <v>0.40983236807307616</v>
      </c>
      <c r="R650">
        <v>0.22524172532442974</v>
      </c>
      <c r="S650">
        <f t="shared" si="52"/>
        <v>0.48575251065218883</v>
      </c>
      <c r="T650">
        <v>1</v>
      </c>
    </row>
    <row r="651" spans="1:20" x14ac:dyDescent="0.4">
      <c r="A651">
        <v>305</v>
      </c>
      <c r="B651" t="s">
        <v>18</v>
      </c>
      <c r="C651" t="s">
        <v>19</v>
      </c>
      <c r="D651" t="s">
        <v>21</v>
      </c>
      <c r="E651">
        <f t="shared" si="43"/>
        <v>0.68122270742358082</v>
      </c>
      <c r="F651">
        <f t="shared" si="44"/>
        <v>0</v>
      </c>
      <c r="G651">
        <f t="shared" si="45"/>
        <v>0.42484342379958251</v>
      </c>
      <c r="H651">
        <f t="shared" si="46"/>
        <v>0.55844980940279543</v>
      </c>
      <c r="I651">
        <f t="shared" si="47"/>
        <v>0.79591836734693877</v>
      </c>
      <c r="L651">
        <f t="shared" si="48"/>
        <v>0.92431825513289256</v>
      </c>
      <c r="M651">
        <f t="shared" si="49"/>
        <v>0.57620610541668948</v>
      </c>
      <c r="O651">
        <f t="shared" si="50"/>
        <v>0.31365955647917637</v>
      </c>
      <c r="P651">
        <f t="shared" si="51"/>
        <v>0.53336207996917717</v>
      </c>
      <c r="R651">
        <v>0.15552467804280787</v>
      </c>
      <c r="S651">
        <f t="shared" si="52"/>
        <v>0.28440425181896795</v>
      </c>
      <c r="T651">
        <v>1</v>
      </c>
    </row>
    <row r="652" spans="1:20" x14ac:dyDescent="0.4">
      <c r="A652">
        <v>306</v>
      </c>
      <c r="B652" t="s">
        <v>18</v>
      </c>
      <c r="C652" t="s">
        <v>19</v>
      </c>
      <c r="D652" t="s">
        <v>23</v>
      </c>
      <c r="E652">
        <f t="shared" si="43"/>
        <v>0.63318777292576411</v>
      </c>
      <c r="F652">
        <f t="shared" si="44"/>
        <v>0.01</v>
      </c>
      <c r="G652">
        <f t="shared" si="45"/>
        <v>0.1524008350730689</v>
      </c>
      <c r="H652">
        <f t="shared" si="46"/>
        <v>0.31702668360864039</v>
      </c>
      <c r="I652">
        <f t="shared" si="47"/>
        <v>0.97959183673469385</v>
      </c>
      <c r="L652">
        <f t="shared" si="48"/>
        <v>0.82477686510185932</v>
      </c>
      <c r="M652">
        <f t="shared" si="49"/>
        <v>0.42058742108035607</v>
      </c>
      <c r="O652">
        <f t="shared" si="50"/>
        <v>0.11868931976376361</v>
      </c>
      <c r="P652">
        <f t="shared" si="51"/>
        <v>0.58471228092082872</v>
      </c>
      <c r="R652">
        <v>0.50481387624363316</v>
      </c>
      <c r="S652">
        <f t="shared" si="52"/>
        <v>1.3645133237480829</v>
      </c>
      <c r="T652">
        <v>1</v>
      </c>
    </row>
    <row r="653" spans="1:20" x14ac:dyDescent="0.4">
      <c r="A653">
        <v>307</v>
      </c>
      <c r="B653" t="s">
        <v>18</v>
      </c>
      <c r="C653" t="s">
        <v>19</v>
      </c>
      <c r="D653" t="s">
        <v>23</v>
      </c>
      <c r="E653">
        <f t="shared" si="43"/>
        <v>0.63755458515283847</v>
      </c>
      <c r="F653">
        <f t="shared" si="44"/>
        <v>0.10249999999999999</v>
      </c>
      <c r="G653">
        <f t="shared" si="45"/>
        <v>0.11064718162839249</v>
      </c>
      <c r="H653">
        <f t="shared" si="46"/>
        <v>0.30686149936467594</v>
      </c>
      <c r="I653">
        <f t="shared" si="47"/>
        <v>0.97959183673469385</v>
      </c>
      <c r="L653">
        <f t="shared" si="48"/>
        <v>0.90502074293662715</v>
      </c>
      <c r="M653">
        <f t="shared" si="49"/>
        <v>0.41414682069209091</v>
      </c>
      <c r="O653">
        <f t="shared" si="50"/>
        <v>0.28073716064303861</v>
      </c>
      <c r="P653">
        <f t="shared" si="51"/>
        <v>0.32862428530466781</v>
      </c>
      <c r="R653">
        <v>0.54928694443179049</v>
      </c>
      <c r="S653">
        <f t="shared" si="52"/>
        <v>1.6452898487643017</v>
      </c>
      <c r="T653">
        <v>1</v>
      </c>
    </row>
    <row r="654" spans="1:20" x14ac:dyDescent="0.4">
      <c r="A654">
        <v>308</v>
      </c>
      <c r="B654" t="s">
        <v>18</v>
      </c>
      <c r="C654" t="s">
        <v>19</v>
      </c>
      <c r="D654" t="s">
        <v>22</v>
      </c>
      <c r="E654">
        <f t="shared" si="43"/>
        <v>0.66812227074235808</v>
      </c>
      <c r="F654">
        <f t="shared" si="44"/>
        <v>4.4999999999999998E-2</v>
      </c>
      <c r="G654">
        <f t="shared" si="45"/>
        <v>0.24425887265135698</v>
      </c>
      <c r="H654">
        <f t="shared" si="46"/>
        <v>0.52922490470139771</v>
      </c>
      <c r="I654">
        <f t="shared" si="47"/>
        <v>0.8571428571428571</v>
      </c>
      <c r="L654">
        <f t="shared" si="48"/>
        <v>0.7481750214984354</v>
      </c>
      <c r="M654">
        <f t="shared" si="49"/>
        <v>0.55264662288523436</v>
      </c>
      <c r="O654">
        <f t="shared" si="50"/>
        <v>0.26847572316052598</v>
      </c>
      <c r="P654">
        <f t="shared" si="51"/>
        <v>0.66392677651278009</v>
      </c>
      <c r="R654">
        <v>0.17495925398736822</v>
      </c>
      <c r="S654">
        <f t="shared" si="52"/>
        <v>0.37397622656109941</v>
      </c>
      <c r="T654">
        <v>1</v>
      </c>
    </row>
    <row r="655" spans="1:20" x14ac:dyDescent="0.4">
      <c r="A655">
        <v>309</v>
      </c>
      <c r="B655" t="s">
        <v>18</v>
      </c>
      <c r="C655" t="s">
        <v>19</v>
      </c>
      <c r="D655" t="s">
        <v>21</v>
      </c>
      <c r="E655">
        <f t="shared" si="43"/>
        <v>0.8253275109170306</v>
      </c>
      <c r="F655">
        <f t="shared" si="44"/>
        <v>0</v>
      </c>
      <c r="G655">
        <f t="shared" si="45"/>
        <v>0.57306889352818369</v>
      </c>
      <c r="H655">
        <f t="shared" si="46"/>
        <v>0.63595933926302417</v>
      </c>
      <c r="I655">
        <f t="shared" si="47"/>
        <v>0.55102040816326525</v>
      </c>
      <c r="L655">
        <f t="shared" si="48"/>
        <v>0.68650801401668027</v>
      </c>
      <c r="M655">
        <f t="shared" si="49"/>
        <v>0.70694729792286248</v>
      </c>
      <c r="O655">
        <f t="shared" si="50"/>
        <v>3.1250945694921005E-2</v>
      </c>
      <c r="P655">
        <f t="shared" si="51"/>
        <v>0.83899262457297996</v>
      </c>
      <c r="R655">
        <v>0.10874127208417228</v>
      </c>
      <c r="S655">
        <f t="shared" si="52"/>
        <v>0.16364326858126305</v>
      </c>
      <c r="T655">
        <v>1</v>
      </c>
    </row>
    <row r="656" spans="1:20" x14ac:dyDescent="0.4">
      <c r="A656">
        <v>310</v>
      </c>
      <c r="B656" t="s">
        <v>18</v>
      </c>
      <c r="C656" t="s">
        <v>19</v>
      </c>
      <c r="D656" t="s">
        <v>22</v>
      </c>
      <c r="E656">
        <f t="shared" si="43"/>
        <v>0.71615720524017468</v>
      </c>
      <c r="F656">
        <f t="shared" si="44"/>
        <v>5.7500000000000002E-2</v>
      </c>
      <c r="G656">
        <f t="shared" si="45"/>
        <v>9.1858037578288115E-2</v>
      </c>
      <c r="H656">
        <f t="shared" si="46"/>
        <v>0.32655654383735705</v>
      </c>
      <c r="I656">
        <f t="shared" si="47"/>
        <v>0.83673469387755106</v>
      </c>
      <c r="L656">
        <f t="shared" si="48"/>
        <v>0.70490594101180482</v>
      </c>
      <c r="M656">
        <f t="shared" si="49"/>
        <v>0.46272564899331886</v>
      </c>
      <c r="O656">
        <f t="shared" si="50"/>
        <v>0.37306630930323526</v>
      </c>
      <c r="P656">
        <f t="shared" si="51"/>
        <v>0.37838171992828828</v>
      </c>
      <c r="R656">
        <v>0.45897341713314244</v>
      </c>
      <c r="S656">
        <f t="shared" si="52"/>
        <v>1.2045124617790135</v>
      </c>
      <c r="T656">
        <v>1</v>
      </c>
    </row>
    <row r="657" spans="1:20" x14ac:dyDescent="0.4">
      <c r="A657">
        <v>311</v>
      </c>
      <c r="B657" t="s">
        <v>18</v>
      </c>
      <c r="C657" t="s">
        <v>19</v>
      </c>
      <c r="D657" t="s">
        <v>23</v>
      </c>
      <c r="E657">
        <f t="shared" si="43"/>
        <v>0.58951965065502177</v>
      </c>
      <c r="F657">
        <f t="shared" si="44"/>
        <v>5.0000000000000001E-3</v>
      </c>
      <c r="G657">
        <f t="shared" si="45"/>
        <v>0.15866388308977036</v>
      </c>
      <c r="H657">
        <f t="shared" si="46"/>
        <v>0.3062261753494282</v>
      </c>
      <c r="I657">
        <f t="shared" si="47"/>
        <v>0.89795918367346939</v>
      </c>
      <c r="L657">
        <f t="shared" si="48"/>
        <v>0.7263276894611882</v>
      </c>
      <c r="M657">
        <f t="shared" si="49"/>
        <v>0.39347137869261994</v>
      </c>
      <c r="O657">
        <f t="shared" si="50"/>
        <v>1.8946931236634233E-2</v>
      </c>
      <c r="P657">
        <f t="shared" si="51"/>
        <v>0.74829035008625144</v>
      </c>
      <c r="R657">
        <v>0.55994011368568242</v>
      </c>
      <c r="S657">
        <f t="shared" si="52"/>
        <v>1.4339690001189502</v>
      </c>
      <c r="T657">
        <v>1</v>
      </c>
    </row>
    <row r="658" spans="1:20" x14ac:dyDescent="0.4">
      <c r="A658">
        <v>312</v>
      </c>
      <c r="B658" t="s">
        <v>18</v>
      </c>
      <c r="C658" t="s">
        <v>19</v>
      </c>
      <c r="D658" t="s">
        <v>23</v>
      </c>
      <c r="E658">
        <f t="shared" si="43"/>
        <v>0.611353711790393</v>
      </c>
      <c r="F658">
        <f t="shared" si="44"/>
        <v>1.4999999999999999E-2</v>
      </c>
      <c r="G658">
        <f t="shared" si="45"/>
        <v>2.5052192066805846E-2</v>
      </c>
      <c r="H658">
        <f t="shared" si="46"/>
        <v>0.31194409148665819</v>
      </c>
      <c r="I658">
        <f t="shared" si="47"/>
        <v>0.97959183673469385</v>
      </c>
      <c r="L658">
        <f t="shared" si="48"/>
        <v>0.67371028862088145</v>
      </c>
      <c r="M658">
        <f t="shared" si="49"/>
        <v>0.40424903648563321</v>
      </c>
      <c r="O658">
        <f t="shared" si="50"/>
        <v>0.39741995944746733</v>
      </c>
      <c r="P658">
        <f t="shared" si="51"/>
        <v>0.36041734799799013</v>
      </c>
      <c r="R658">
        <v>0.54079916806309813</v>
      </c>
      <c r="S658">
        <f t="shared" si="52"/>
        <v>1.6114343761142447</v>
      </c>
      <c r="T658">
        <v>1</v>
      </c>
    </row>
    <row r="659" spans="1:20" x14ac:dyDescent="0.4">
      <c r="A659">
        <v>313</v>
      </c>
      <c r="B659" t="s">
        <v>18</v>
      </c>
      <c r="C659" t="s">
        <v>19</v>
      </c>
      <c r="D659" t="s">
        <v>23</v>
      </c>
      <c r="E659">
        <f t="shared" si="43"/>
        <v>0.60698689956331886</v>
      </c>
      <c r="F659">
        <f t="shared" si="44"/>
        <v>4.7500000000000001E-2</v>
      </c>
      <c r="G659">
        <f t="shared" si="45"/>
        <v>0</v>
      </c>
      <c r="H659">
        <f t="shared" si="46"/>
        <v>0.11181702668360863</v>
      </c>
      <c r="I659">
        <f t="shared" si="47"/>
        <v>1</v>
      </c>
      <c r="L659">
        <f t="shared" si="48"/>
        <v>0.77292015721677232</v>
      </c>
      <c r="M659">
        <f t="shared" si="49"/>
        <v>0.29049794935655082</v>
      </c>
      <c r="O659">
        <f t="shared" si="50"/>
        <v>0.13089159711525986</v>
      </c>
      <c r="P659">
        <f t="shared" si="51"/>
        <v>0.46812239822429103</v>
      </c>
      <c r="R659">
        <v>5.8031730933901349</v>
      </c>
      <c r="S659">
        <f t="shared" si="52"/>
        <v>21.809941766966599</v>
      </c>
      <c r="T659">
        <v>1</v>
      </c>
    </row>
    <row r="660" spans="1:20" x14ac:dyDescent="0.4">
      <c r="A660">
        <v>314</v>
      </c>
      <c r="B660" t="s">
        <v>18</v>
      </c>
      <c r="C660" t="s">
        <v>19</v>
      </c>
      <c r="D660" t="s">
        <v>23</v>
      </c>
      <c r="E660">
        <f t="shared" si="43"/>
        <v>0.43668122270742354</v>
      </c>
      <c r="F660">
        <f t="shared" si="44"/>
        <v>0.05</v>
      </c>
      <c r="G660">
        <f t="shared" si="45"/>
        <v>0</v>
      </c>
      <c r="H660">
        <f t="shared" si="46"/>
        <v>4.8284625158831002E-2</v>
      </c>
      <c r="I660">
        <f t="shared" si="47"/>
        <v>1</v>
      </c>
      <c r="L660">
        <f t="shared" si="48"/>
        <v>0.70226073671209932</v>
      </c>
      <c r="M660">
        <f t="shared" si="49"/>
        <v>0.18450443235193267</v>
      </c>
      <c r="O660">
        <f t="shared" si="50"/>
        <v>9.0135732512068467E-2</v>
      </c>
      <c r="P660">
        <f t="shared" si="51"/>
        <v>0.93760801960698759</v>
      </c>
      <c r="R660">
        <v>57.058799822506266</v>
      </c>
      <c r="S660">
        <f t="shared" si="52"/>
        <v>228.62738094730443</v>
      </c>
      <c r="T660">
        <v>1</v>
      </c>
    </row>
    <row r="661" spans="1:20" x14ac:dyDescent="0.4">
      <c r="A661">
        <v>315</v>
      </c>
      <c r="B661" t="s">
        <v>18</v>
      </c>
      <c r="C661" t="s">
        <v>19</v>
      </c>
      <c r="D661" t="s">
        <v>23</v>
      </c>
      <c r="E661">
        <f t="shared" si="43"/>
        <v>0.54585152838427942</v>
      </c>
      <c r="F661">
        <f t="shared" si="44"/>
        <v>0.115</v>
      </c>
      <c r="G661">
        <f t="shared" si="45"/>
        <v>0</v>
      </c>
      <c r="H661">
        <f t="shared" si="46"/>
        <v>0.102287166454892</v>
      </c>
      <c r="I661">
        <f t="shared" si="47"/>
        <v>1</v>
      </c>
      <c r="L661">
        <f t="shared" si="48"/>
        <v>0.63676200228761237</v>
      </c>
      <c r="M661">
        <f t="shared" si="49"/>
        <v>0.25643363862989943</v>
      </c>
      <c r="O661">
        <f t="shared" si="50"/>
        <v>0.19473460514385735</v>
      </c>
      <c r="P661">
        <f t="shared" si="51"/>
        <v>0.18796970479821107</v>
      </c>
      <c r="R661">
        <v>9.1463407301547228</v>
      </c>
      <c r="S661">
        <f t="shared" si="52"/>
        <v>37.056455470790759</v>
      </c>
      <c r="T661">
        <v>1</v>
      </c>
    </row>
    <row r="662" spans="1:20" x14ac:dyDescent="0.4">
      <c r="A662">
        <v>316</v>
      </c>
      <c r="B662" t="s">
        <v>18</v>
      </c>
      <c r="C662" t="s">
        <v>19</v>
      </c>
      <c r="D662" t="s">
        <v>21</v>
      </c>
      <c r="E662">
        <f t="shared" si="43"/>
        <v>0.65502183406113534</v>
      </c>
      <c r="F662">
        <f t="shared" si="44"/>
        <v>0</v>
      </c>
      <c r="G662">
        <f t="shared" si="45"/>
        <v>0.14926931106471816</v>
      </c>
      <c r="H662">
        <f t="shared" si="46"/>
        <v>0.48221092757306222</v>
      </c>
      <c r="I662">
        <f t="shared" si="47"/>
        <v>0.8571428571428571</v>
      </c>
      <c r="L662">
        <f t="shared" si="48"/>
        <v>0.64314380611593081</v>
      </c>
      <c r="M662">
        <f t="shared" si="49"/>
        <v>0.53069826517285801</v>
      </c>
      <c r="O662">
        <f t="shared" si="50"/>
        <v>4.3652863120173802E-2</v>
      </c>
      <c r="P662">
        <f t="shared" si="51"/>
        <v>0.44674823779642886</v>
      </c>
      <c r="R662">
        <v>0.20405821961650211</v>
      </c>
      <c r="S662">
        <f t="shared" si="52"/>
        <v>0.46002123777514736</v>
      </c>
      <c r="T662">
        <v>1</v>
      </c>
    </row>
    <row r="663" spans="1:20" x14ac:dyDescent="0.4">
      <c r="A663">
        <v>317</v>
      </c>
      <c r="B663" t="s">
        <v>18</v>
      </c>
      <c r="C663" t="s">
        <v>19</v>
      </c>
      <c r="D663" t="s">
        <v>21</v>
      </c>
      <c r="E663">
        <f t="shared" si="43"/>
        <v>0.72052401746724892</v>
      </c>
      <c r="F663">
        <f t="shared" si="44"/>
        <v>0</v>
      </c>
      <c r="G663">
        <f t="shared" si="45"/>
        <v>0.25574112734864302</v>
      </c>
      <c r="H663">
        <f t="shared" si="46"/>
        <v>0.50190597204574328</v>
      </c>
      <c r="I663">
        <f t="shared" si="47"/>
        <v>0.73469387755102045</v>
      </c>
      <c r="L663">
        <f t="shared" si="48"/>
        <v>0.63977527937928247</v>
      </c>
      <c r="M663">
        <f t="shared" si="49"/>
        <v>0.57423871367319257</v>
      </c>
      <c r="O663">
        <f t="shared" si="50"/>
        <v>8.5527861170590636E-2</v>
      </c>
      <c r="P663">
        <f t="shared" si="51"/>
        <v>0.69283751133594074</v>
      </c>
      <c r="R663">
        <v>0.18295788385854392</v>
      </c>
      <c r="S663">
        <f t="shared" si="52"/>
        <v>0.36176394368986564</v>
      </c>
      <c r="T663">
        <v>1</v>
      </c>
    </row>
    <row r="664" spans="1:20" x14ac:dyDescent="0.4">
      <c r="A664">
        <v>318</v>
      </c>
      <c r="B664" t="s">
        <v>18</v>
      </c>
      <c r="C664" t="s">
        <v>19</v>
      </c>
      <c r="D664" t="s">
        <v>21</v>
      </c>
      <c r="E664">
        <f t="shared" si="43"/>
        <v>0.75109170305676876</v>
      </c>
      <c r="F664">
        <f t="shared" si="44"/>
        <v>0</v>
      </c>
      <c r="G664">
        <f t="shared" si="45"/>
        <v>0.17327766179540713</v>
      </c>
      <c r="H664">
        <f t="shared" si="46"/>
        <v>0.55717916137229984</v>
      </c>
      <c r="I664">
        <f t="shared" si="47"/>
        <v>0.87755102040816324</v>
      </c>
      <c r="L664">
        <f t="shared" si="48"/>
        <v>0.56524819074322108</v>
      </c>
      <c r="M664">
        <f t="shared" si="49"/>
        <v>0.62069567045288021</v>
      </c>
      <c r="O664">
        <f t="shared" si="50"/>
        <v>1.6068769391770175E-2</v>
      </c>
      <c r="P664">
        <f t="shared" si="51"/>
        <v>0.70645022949530989</v>
      </c>
      <c r="R664">
        <v>0.14679502018168303</v>
      </c>
      <c r="S664">
        <f t="shared" si="52"/>
        <v>0.31689688696114038</v>
      </c>
      <c r="T664">
        <v>1</v>
      </c>
    </row>
    <row r="665" spans="1:20" x14ac:dyDescent="0.4">
      <c r="A665">
        <v>319</v>
      </c>
      <c r="B665" t="s">
        <v>18</v>
      </c>
      <c r="C665" t="s">
        <v>19</v>
      </c>
      <c r="D665" t="s">
        <v>21</v>
      </c>
      <c r="E665">
        <f t="shared" si="43"/>
        <v>0.7467248908296944</v>
      </c>
      <c r="F665">
        <f t="shared" si="44"/>
        <v>0</v>
      </c>
      <c r="G665">
        <f t="shared" si="45"/>
        <v>0.1638830897703549</v>
      </c>
      <c r="H665">
        <f t="shared" si="46"/>
        <v>0.38119440914866581</v>
      </c>
      <c r="I665">
        <f t="shared" si="47"/>
        <v>0.83673469387755106</v>
      </c>
      <c r="L665">
        <f t="shared" si="48"/>
        <v>0.59858546031677817</v>
      </c>
      <c r="M665">
        <f t="shared" si="49"/>
        <v>0.51109348849991876</v>
      </c>
      <c r="O665">
        <f t="shared" si="50"/>
        <v>0.8364358415896358</v>
      </c>
      <c r="P665">
        <f t="shared" si="51"/>
        <v>0.82719008028551777</v>
      </c>
      <c r="R665">
        <v>0.32418295431557753</v>
      </c>
      <c r="S665">
        <f t="shared" si="52"/>
        <v>0.75905831864397511</v>
      </c>
      <c r="T665">
        <v>1</v>
      </c>
    </row>
    <row r="666" spans="1:20" x14ac:dyDescent="0.4">
      <c r="A666">
        <v>320</v>
      </c>
      <c r="B666" t="s">
        <v>18</v>
      </c>
      <c r="C666" t="s">
        <v>19</v>
      </c>
      <c r="D666" t="s">
        <v>21</v>
      </c>
      <c r="E666">
        <f t="shared" si="43"/>
        <v>0.8253275109170306</v>
      </c>
      <c r="F666">
        <f t="shared" si="44"/>
        <v>0</v>
      </c>
      <c r="G666">
        <f t="shared" si="45"/>
        <v>0.37787056367432154</v>
      </c>
      <c r="H666">
        <f t="shared" si="46"/>
        <v>0.58195679796696309</v>
      </c>
      <c r="I666">
        <f t="shared" si="47"/>
        <v>0.65306122448979587</v>
      </c>
      <c r="L666">
        <f t="shared" si="48"/>
        <v>0.63974304568583096</v>
      </c>
      <c r="M666">
        <f t="shared" si="49"/>
        <v>0.67312322633527366</v>
      </c>
      <c r="O666">
        <f t="shared" si="50"/>
        <v>0.89453496511876562</v>
      </c>
      <c r="P666">
        <f t="shared" si="51"/>
        <v>0.78802172130490367</v>
      </c>
      <c r="R666">
        <v>0.13049764719070042</v>
      </c>
      <c r="S666">
        <f t="shared" si="52"/>
        <v>0.2262867398458441</v>
      </c>
      <c r="T666">
        <v>1</v>
      </c>
    </row>
    <row r="667" spans="1:20" x14ac:dyDescent="0.4">
      <c r="A667">
        <v>321</v>
      </c>
      <c r="B667" t="s">
        <v>18</v>
      </c>
      <c r="C667" t="s">
        <v>19</v>
      </c>
      <c r="D667" t="s">
        <v>21</v>
      </c>
      <c r="E667">
        <f t="shared" si="43"/>
        <v>0.80786026200873362</v>
      </c>
      <c r="F667">
        <f t="shared" si="44"/>
        <v>0</v>
      </c>
      <c r="G667">
        <f t="shared" si="45"/>
        <v>0.36012526096033404</v>
      </c>
      <c r="H667">
        <f t="shared" si="46"/>
        <v>0.52350698856416766</v>
      </c>
      <c r="I667">
        <f t="shared" si="47"/>
        <v>0.67346938775510201</v>
      </c>
      <c r="L667">
        <f t="shared" si="48"/>
        <v>0.52886909978548557</v>
      </c>
      <c r="M667">
        <f t="shared" si="49"/>
        <v>0.62612484314976002</v>
      </c>
      <c r="O667">
        <f t="shared" si="50"/>
        <v>0.11036065795067392</v>
      </c>
      <c r="P667">
        <f t="shared" si="51"/>
        <v>3.1076251615711703E-2</v>
      </c>
      <c r="R667">
        <v>0.16441061856220662</v>
      </c>
      <c r="S667">
        <f t="shared" si="52"/>
        <v>0.29755385253480132</v>
      </c>
      <c r="T667">
        <v>1</v>
      </c>
    </row>
    <row r="668" spans="1:20" x14ac:dyDescent="0.4">
      <c r="A668">
        <v>322</v>
      </c>
      <c r="B668" t="s">
        <v>18</v>
      </c>
      <c r="C668" t="s">
        <v>19</v>
      </c>
      <c r="D668" t="s">
        <v>21</v>
      </c>
      <c r="E668">
        <f t="shared" ref="E668:E686" si="53">($E323-$E$343)/($E$344-$E$343)</f>
        <v>0.79039301310043675</v>
      </c>
      <c r="F668">
        <f t="shared" ref="F668:F686" si="54">($F323-$F$343)/($F$344-$F$343)</f>
        <v>0</v>
      </c>
      <c r="G668">
        <f t="shared" ref="G668:G686" si="55">($G323-$G$343)/($G$344-$G$343)</f>
        <v>0.46555323590814202</v>
      </c>
      <c r="H668">
        <f t="shared" ref="H668:H686" si="56">($H323-$H$343)/($H$344-$H$343)</f>
        <v>0.57878017789072422</v>
      </c>
      <c r="I668">
        <f t="shared" ref="I668:I686" si="57">($I323-$I$343)/($I$344-$I$343)</f>
        <v>0.59183673469387754</v>
      </c>
      <c r="L668">
        <f t="shared" ref="L668:L686" si="58">($L323-$L$343)/($L$344-$L$343)</f>
        <v>0.61036433536541568</v>
      </c>
      <c r="M668">
        <f t="shared" ref="M668:M686" si="59">($M323-$M$343)/($M$344-$M$343)</f>
        <v>0.65123131153256264</v>
      </c>
      <c r="O668">
        <f t="shared" ref="O668:O686" si="60">($O323-$O$343)/($O$344-$O$343)</f>
        <v>0.21384585021342889</v>
      </c>
      <c r="P668">
        <f t="shared" ref="P668:P686" si="61">($P323-$P$343)/($P$344-$P$343)</f>
        <v>0.84017595097544751</v>
      </c>
      <c r="R668">
        <v>0.13468457474302933</v>
      </c>
      <c r="S668">
        <f t="shared" ref="S668:S686" si="62">R668/(((1-F668)+G668+H668+(1-I668))/4)</f>
        <v>0.21966932863237307</v>
      </c>
      <c r="T668">
        <v>1</v>
      </c>
    </row>
    <row r="669" spans="1:20" x14ac:dyDescent="0.4">
      <c r="A669">
        <v>323</v>
      </c>
      <c r="B669" t="s">
        <v>31</v>
      </c>
      <c r="C669" t="s">
        <v>32</v>
      </c>
      <c r="D669" t="s">
        <v>21</v>
      </c>
      <c r="E669">
        <f t="shared" si="53"/>
        <v>0.79039301310043675</v>
      </c>
      <c r="F669">
        <f t="shared" si="54"/>
        <v>0</v>
      </c>
      <c r="G669">
        <f t="shared" si="55"/>
        <v>0.41434237995824641</v>
      </c>
      <c r="H669">
        <f t="shared" si="56"/>
        <v>0.51308767471410421</v>
      </c>
      <c r="I669">
        <f t="shared" si="57"/>
        <v>0.65918367346938789</v>
      </c>
      <c r="L669">
        <f t="shared" si="58"/>
        <v>0.61036433536541568</v>
      </c>
      <c r="M669">
        <f t="shared" si="59"/>
        <v>0.65123131153256264</v>
      </c>
      <c r="O669">
        <f t="shared" si="60"/>
        <v>0.21384585021342889</v>
      </c>
      <c r="P669">
        <f t="shared" si="61"/>
        <v>0.84017595097544751</v>
      </c>
      <c r="R669">
        <v>0.13468457474302933</v>
      </c>
      <c r="S669">
        <f t="shared" si="62"/>
        <v>0.2375131306002119</v>
      </c>
      <c r="T669">
        <v>0</v>
      </c>
    </row>
    <row r="670" spans="1:20" x14ac:dyDescent="0.4">
      <c r="A670">
        <v>324</v>
      </c>
      <c r="B670" t="s">
        <v>18</v>
      </c>
      <c r="C670" t="s">
        <v>19</v>
      </c>
      <c r="D670" t="s">
        <v>23</v>
      </c>
      <c r="E670">
        <f t="shared" si="53"/>
        <v>0.611353711790393</v>
      </c>
      <c r="F670">
        <f t="shared" si="54"/>
        <v>0.26750000000000002</v>
      </c>
      <c r="G670">
        <f t="shared" si="55"/>
        <v>0</v>
      </c>
      <c r="H670">
        <f t="shared" si="56"/>
        <v>0.12960609911054638</v>
      </c>
      <c r="I670">
        <f t="shared" si="57"/>
        <v>0.97959183673469385</v>
      </c>
      <c r="L670">
        <f t="shared" si="58"/>
        <v>0.63451097439919424</v>
      </c>
      <c r="M670">
        <f t="shared" si="59"/>
        <v>0.29894336966238588</v>
      </c>
      <c r="O670">
        <f t="shared" si="60"/>
        <v>3.0352878053576129E-2</v>
      </c>
      <c r="P670">
        <f t="shared" si="61"/>
        <v>0.57668838050883076</v>
      </c>
      <c r="R670">
        <v>4.2698235596555563</v>
      </c>
      <c r="S670">
        <f t="shared" si="62"/>
        <v>19.352995148930926</v>
      </c>
      <c r="T670">
        <v>1</v>
      </c>
    </row>
    <row r="671" spans="1:20" x14ac:dyDescent="0.4">
      <c r="A671">
        <v>325</v>
      </c>
      <c r="B671" t="s">
        <v>31</v>
      </c>
      <c r="C671" t="s">
        <v>32</v>
      </c>
      <c r="D671" t="s">
        <v>23</v>
      </c>
      <c r="E671">
        <f t="shared" si="53"/>
        <v>0.611353711790393</v>
      </c>
      <c r="F671">
        <f t="shared" si="54"/>
        <v>0.53500000000000003</v>
      </c>
      <c r="G671">
        <f t="shared" si="55"/>
        <v>0</v>
      </c>
      <c r="H671">
        <f t="shared" si="56"/>
        <v>0.11332274459974588</v>
      </c>
      <c r="I671">
        <f t="shared" si="57"/>
        <v>0.97959183673469385</v>
      </c>
      <c r="L671">
        <f t="shared" si="58"/>
        <v>0.63451097439919424</v>
      </c>
      <c r="M671">
        <f t="shared" si="59"/>
        <v>0.29894336966238588</v>
      </c>
      <c r="O671">
        <f t="shared" si="60"/>
        <v>3.0352878053576129E-2</v>
      </c>
      <c r="P671">
        <f t="shared" si="61"/>
        <v>0.57668838050883076</v>
      </c>
      <c r="R671">
        <v>4.2698235596555563</v>
      </c>
      <c r="S671">
        <f t="shared" si="62"/>
        <v>28.525826901977354</v>
      </c>
      <c r="T671">
        <v>0</v>
      </c>
    </row>
    <row r="672" spans="1:20" x14ac:dyDescent="0.4">
      <c r="A672">
        <v>326</v>
      </c>
      <c r="B672" t="s">
        <v>18</v>
      </c>
      <c r="C672" t="s">
        <v>19</v>
      </c>
      <c r="D672" t="s">
        <v>22</v>
      </c>
      <c r="E672">
        <f t="shared" si="53"/>
        <v>0.69432314410480356</v>
      </c>
      <c r="F672">
        <f t="shared" si="54"/>
        <v>7.4999999999999997E-3</v>
      </c>
      <c r="G672">
        <f t="shared" si="55"/>
        <v>0.28496868475991649</v>
      </c>
      <c r="H672">
        <f t="shared" si="56"/>
        <v>0.48538754764930114</v>
      </c>
      <c r="I672">
        <f t="shared" si="57"/>
        <v>0.79591836734693877</v>
      </c>
      <c r="L672">
        <f t="shared" si="58"/>
        <v>0.567627100122854</v>
      </c>
      <c r="M672">
        <f t="shared" si="59"/>
        <v>0.54179299483796151</v>
      </c>
      <c r="O672">
        <f t="shared" si="60"/>
        <v>1.5135903743773403E-2</v>
      </c>
      <c r="P672">
        <f t="shared" si="61"/>
        <v>0.65090685347604804</v>
      </c>
      <c r="R672">
        <v>0.20579116046225646</v>
      </c>
      <c r="S672">
        <f t="shared" si="62"/>
        <v>0.41850058228604087</v>
      </c>
      <c r="T672">
        <v>1</v>
      </c>
    </row>
    <row r="673" spans="1:20" x14ac:dyDescent="0.4">
      <c r="A673">
        <v>327</v>
      </c>
      <c r="B673" t="s">
        <v>18</v>
      </c>
      <c r="C673" t="s">
        <v>19</v>
      </c>
      <c r="D673" t="s">
        <v>22</v>
      </c>
      <c r="E673">
        <f t="shared" si="53"/>
        <v>0.76419213973799127</v>
      </c>
      <c r="F673">
        <f t="shared" si="54"/>
        <v>0.04</v>
      </c>
      <c r="G673">
        <f t="shared" si="55"/>
        <v>0.325678496868476</v>
      </c>
      <c r="H673">
        <f t="shared" si="56"/>
        <v>0.55336721728081317</v>
      </c>
      <c r="I673">
        <f t="shared" si="57"/>
        <v>0.81632653061224492</v>
      </c>
      <c r="L673">
        <f t="shared" si="58"/>
        <v>0.52943796963508971</v>
      </c>
      <c r="M673">
        <f t="shared" si="59"/>
        <v>0.62206850222052656</v>
      </c>
      <c r="O673">
        <f t="shared" si="60"/>
        <v>0.55030846945873724</v>
      </c>
      <c r="P673">
        <f t="shared" si="61"/>
        <v>0.70828353402549116</v>
      </c>
      <c r="R673">
        <v>0.14949839535541895</v>
      </c>
      <c r="S673">
        <f t="shared" si="62"/>
        <v>0.2956384585110769</v>
      </c>
      <c r="T673">
        <v>1</v>
      </c>
    </row>
    <row r="674" spans="1:20" x14ac:dyDescent="0.4">
      <c r="A674">
        <v>328</v>
      </c>
      <c r="B674" t="s">
        <v>18</v>
      </c>
      <c r="C674" t="s">
        <v>19</v>
      </c>
      <c r="D674" t="s">
        <v>21</v>
      </c>
      <c r="E674">
        <f t="shared" si="53"/>
        <v>0.77292576419213987</v>
      </c>
      <c r="F674">
        <f t="shared" si="54"/>
        <v>0</v>
      </c>
      <c r="G674">
        <f t="shared" si="55"/>
        <v>0.26826722338204595</v>
      </c>
      <c r="H674">
        <f t="shared" si="56"/>
        <v>0.56289707750952989</v>
      </c>
      <c r="I674">
        <f t="shared" si="57"/>
        <v>0.77551020408163263</v>
      </c>
      <c r="L674">
        <f t="shared" si="58"/>
        <v>0.50083035068421011</v>
      </c>
      <c r="M674">
        <f t="shared" si="59"/>
        <v>0.63711276574971076</v>
      </c>
      <c r="O674">
        <f t="shared" si="60"/>
        <v>3.2209602551763548E-2</v>
      </c>
      <c r="P674">
        <f t="shared" si="61"/>
        <v>0.54657362901638173</v>
      </c>
      <c r="R674">
        <v>0.14162776311301226</v>
      </c>
      <c r="S674">
        <f t="shared" si="62"/>
        <v>0.27558676011260186</v>
      </c>
      <c r="T674">
        <v>1</v>
      </c>
    </row>
    <row r="675" spans="1:20" x14ac:dyDescent="0.4">
      <c r="A675">
        <v>329</v>
      </c>
      <c r="B675" t="s">
        <v>18</v>
      </c>
      <c r="C675" t="s">
        <v>19</v>
      </c>
      <c r="D675" t="s">
        <v>24</v>
      </c>
      <c r="E675">
        <f t="shared" si="53"/>
        <v>0.75545851528384267</v>
      </c>
      <c r="F675">
        <f t="shared" si="54"/>
        <v>2.5000000000000001E-3</v>
      </c>
      <c r="G675">
        <f t="shared" si="55"/>
        <v>4.07098121085595E-2</v>
      </c>
      <c r="H675">
        <f t="shared" si="56"/>
        <v>0.28907242693773821</v>
      </c>
      <c r="I675">
        <f t="shared" si="57"/>
        <v>0.89795918367346939</v>
      </c>
      <c r="L675">
        <f t="shared" si="58"/>
        <v>0.50100842349242281</v>
      </c>
      <c r="M675">
        <f t="shared" si="59"/>
        <v>0.4588636059537064</v>
      </c>
      <c r="O675">
        <f t="shared" si="60"/>
        <v>3.7893459338478708E-2</v>
      </c>
      <c r="P675">
        <f t="shared" si="61"/>
        <v>0.66076209060981228</v>
      </c>
      <c r="R675">
        <v>0.58054456354719441</v>
      </c>
      <c r="S675">
        <f t="shared" si="62"/>
        <v>1.6246699760839265</v>
      </c>
      <c r="T675">
        <v>1</v>
      </c>
    </row>
    <row r="676" spans="1:20" x14ac:dyDescent="0.4">
      <c r="A676">
        <v>330</v>
      </c>
      <c r="B676" t="s">
        <v>18</v>
      </c>
      <c r="C676" t="s">
        <v>19</v>
      </c>
      <c r="D676" t="s">
        <v>23</v>
      </c>
      <c r="E676">
        <f t="shared" si="53"/>
        <v>0.54585152838427942</v>
      </c>
      <c r="F676">
        <f t="shared" si="54"/>
        <v>0.28000000000000003</v>
      </c>
      <c r="G676">
        <f t="shared" si="55"/>
        <v>0</v>
      </c>
      <c r="H676">
        <f t="shared" si="56"/>
        <v>9.0851334180432008E-2</v>
      </c>
      <c r="I676">
        <f t="shared" si="57"/>
        <v>1</v>
      </c>
      <c r="L676">
        <f t="shared" si="58"/>
        <v>0.5582733456409027</v>
      </c>
      <c r="M676">
        <f t="shared" si="59"/>
        <v>0.2513469998388933</v>
      </c>
      <c r="O676">
        <f t="shared" si="60"/>
        <v>9.706540031715978E-4</v>
      </c>
      <c r="P676">
        <f t="shared" si="61"/>
        <v>0.75925664127316284</v>
      </c>
      <c r="R676">
        <v>12.85634893448225</v>
      </c>
      <c r="S676">
        <f t="shared" si="62"/>
        <v>63.421485012301574</v>
      </c>
      <c r="T676">
        <v>1</v>
      </c>
    </row>
    <row r="677" spans="1:20" x14ac:dyDescent="0.4">
      <c r="A677">
        <v>331</v>
      </c>
      <c r="B677" t="s">
        <v>18</v>
      </c>
      <c r="C677" t="s">
        <v>19</v>
      </c>
      <c r="D677" t="s">
        <v>23</v>
      </c>
      <c r="E677">
        <f t="shared" si="53"/>
        <v>0.63318777292576411</v>
      </c>
      <c r="F677">
        <f t="shared" si="54"/>
        <v>5.7500000000000002E-2</v>
      </c>
      <c r="G677">
        <f t="shared" si="55"/>
        <v>1.5657620041753653E-2</v>
      </c>
      <c r="H677">
        <f t="shared" si="56"/>
        <v>0.27636594663278269</v>
      </c>
      <c r="I677">
        <f t="shared" si="57"/>
        <v>0.97959183673469385</v>
      </c>
      <c r="L677">
        <f t="shared" si="58"/>
        <v>0.41459610849714812</v>
      </c>
      <c r="M677">
        <f t="shared" si="59"/>
        <v>0.39605723735967341</v>
      </c>
      <c r="O677">
        <f t="shared" si="60"/>
        <v>0.56259491686550189</v>
      </c>
      <c r="P677">
        <f t="shared" si="61"/>
        <v>0.94363861728434495</v>
      </c>
      <c r="R677">
        <v>0.68254364575456905</v>
      </c>
      <c r="S677">
        <f t="shared" si="62"/>
        <v>2.1755562616534942</v>
      </c>
      <c r="T677">
        <v>1</v>
      </c>
    </row>
    <row r="678" spans="1:20" x14ac:dyDescent="0.4">
      <c r="A678">
        <v>332</v>
      </c>
      <c r="B678" t="s">
        <v>18</v>
      </c>
      <c r="C678" t="s">
        <v>19</v>
      </c>
      <c r="D678" t="s">
        <v>23</v>
      </c>
      <c r="E678">
        <f t="shared" si="53"/>
        <v>0.65502183406113534</v>
      </c>
      <c r="F678">
        <f t="shared" si="54"/>
        <v>0.09</v>
      </c>
      <c r="G678">
        <f t="shared" si="55"/>
        <v>0.24112734864300628</v>
      </c>
      <c r="H678">
        <f t="shared" si="56"/>
        <v>0.27636594663278269</v>
      </c>
      <c r="I678">
        <f t="shared" si="57"/>
        <v>0.95918367346938771</v>
      </c>
      <c r="L678">
        <f t="shared" si="58"/>
        <v>0.48346852297338222</v>
      </c>
      <c r="M678">
        <f t="shared" si="59"/>
        <v>0.40740261139637751</v>
      </c>
      <c r="O678">
        <f t="shared" si="60"/>
        <v>0.33519013508394907</v>
      </c>
      <c r="P678">
        <f t="shared" si="61"/>
        <v>0.39777518676720042</v>
      </c>
      <c r="R678">
        <v>0.66674467862175091</v>
      </c>
      <c r="S678">
        <f t="shared" si="62"/>
        <v>1.8163598977209787</v>
      </c>
      <c r="T678">
        <v>1</v>
      </c>
    </row>
    <row r="679" spans="1:20" x14ac:dyDescent="0.4">
      <c r="A679">
        <v>333</v>
      </c>
      <c r="B679" t="s">
        <v>18</v>
      </c>
      <c r="C679" t="s">
        <v>19</v>
      </c>
      <c r="D679" t="s">
        <v>23</v>
      </c>
      <c r="E679">
        <f t="shared" si="53"/>
        <v>0.72925764192139753</v>
      </c>
      <c r="F679">
        <f t="shared" si="54"/>
        <v>5.0000000000000001E-3</v>
      </c>
      <c r="G679">
        <f t="shared" si="55"/>
        <v>0.13674321503131523</v>
      </c>
      <c r="H679">
        <f t="shared" si="56"/>
        <v>0.4593392630241423</v>
      </c>
      <c r="I679">
        <f t="shared" si="57"/>
        <v>0.93877551020408168</v>
      </c>
      <c r="L679">
        <f t="shared" si="58"/>
        <v>0.41974553666261233</v>
      </c>
      <c r="M679">
        <f t="shared" si="59"/>
        <v>0.55138374552465153</v>
      </c>
      <c r="O679">
        <f t="shared" si="60"/>
        <v>3.9385749511386264E-2</v>
      </c>
      <c r="P679">
        <f t="shared" si="61"/>
        <v>0.60345122742523771</v>
      </c>
      <c r="R679">
        <v>0.22016145365160961</v>
      </c>
      <c r="S679">
        <f t="shared" si="62"/>
        <v>0.53297954420153004</v>
      </c>
      <c r="T679">
        <v>1</v>
      </c>
    </row>
    <row r="680" spans="1:20" x14ac:dyDescent="0.4">
      <c r="A680">
        <v>334</v>
      </c>
      <c r="B680" t="s">
        <v>31</v>
      </c>
      <c r="C680" t="s">
        <v>32</v>
      </c>
      <c r="D680" t="s">
        <v>23</v>
      </c>
      <c r="E680">
        <f t="shared" si="53"/>
        <v>0.72925764192139753</v>
      </c>
      <c r="F680">
        <f t="shared" si="54"/>
        <v>0.15</v>
      </c>
      <c r="G680">
        <f t="shared" si="55"/>
        <v>0.12170146137787058</v>
      </c>
      <c r="H680">
        <f t="shared" si="56"/>
        <v>0.40678526048284619</v>
      </c>
      <c r="I680">
        <f t="shared" si="57"/>
        <v>0.96938775510204078</v>
      </c>
      <c r="L680">
        <f t="shared" si="58"/>
        <v>0.41974553666261233</v>
      </c>
      <c r="M680">
        <f t="shared" si="59"/>
        <v>0.55138374552465153</v>
      </c>
      <c r="O680">
        <f t="shared" si="60"/>
        <v>3.9385749511386264E-2</v>
      </c>
      <c r="P680">
        <f t="shared" si="61"/>
        <v>0.60345122742523771</v>
      </c>
      <c r="R680">
        <v>0.22016145365160961</v>
      </c>
      <c r="S680">
        <f t="shared" si="62"/>
        <v>0.62497087527654038</v>
      </c>
      <c r="T680">
        <v>0</v>
      </c>
    </row>
    <row r="681" spans="1:20" x14ac:dyDescent="0.4">
      <c r="A681">
        <v>335</v>
      </c>
      <c r="B681" t="s">
        <v>18</v>
      </c>
      <c r="C681" t="s">
        <v>19</v>
      </c>
      <c r="D681" t="s">
        <v>22</v>
      </c>
      <c r="E681">
        <f t="shared" si="53"/>
        <v>0.7467248908296944</v>
      </c>
      <c r="F681">
        <f t="shared" si="54"/>
        <v>5.0000000000000001E-3</v>
      </c>
      <c r="G681">
        <f t="shared" si="55"/>
        <v>0.21607515657620041</v>
      </c>
      <c r="H681">
        <f t="shared" si="56"/>
        <v>0.41931385006353233</v>
      </c>
      <c r="I681">
        <f t="shared" si="57"/>
        <v>0.79591836734693877</v>
      </c>
      <c r="L681">
        <f t="shared" si="58"/>
        <v>0.44654869487808735</v>
      </c>
      <c r="M681">
        <f t="shared" si="59"/>
        <v>0.53434353651340272</v>
      </c>
      <c r="O681">
        <f t="shared" si="60"/>
        <v>9.9543029244183005E-3</v>
      </c>
      <c r="P681">
        <f t="shared" si="61"/>
        <v>0.49402578896781713</v>
      </c>
      <c r="R681">
        <v>0.26546597672805</v>
      </c>
      <c r="S681">
        <f t="shared" si="62"/>
        <v>0.57883941239940406</v>
      </c>
      <c r="T681">
        <v>1</v>
      </c>
    </row>
    <row r="682" spans="1:20" x14ac:dyDescent="0.4">
      <c r="A682">
        <v>336</v>
      </c>
      <c r="B682" t="s">
        <v>31</v>
      </c>
      <c r="C682" t="s">
        <v>32</v>
      </c>
      <c r="D682" t="s">
        <v>22</v>
      </c>
      <c r="E682">
        <f t="shared" si="53"/>
        <v>0.76855895196506563</v>
      </c>
      <c r="F682">
        <f t="shared" si="54"/>
        <v>0.05</v>
      </c>
      <c r="G682">
        <f t="shared" si="55"/>
        <v>0.19230688935281837</v>
      </c>
      <c r="H682">
        <f t="shared" si="56"/>
        <v>0.37116264294790335</v>
      </c>
      <c r="I682">
        <f t="shared" si="57"/>
        <v>0.79591836734693877</v>
      </c>
      <c r="L682">
        <f t="shared" si="58"/>
        <v>0.44654869487808735</v>
      </c>
      <c r="M682">
        <f t="shared" si="59"/>
        <v>0.53434353651340272</v>
      </c>
      <c r="O682">
        <f t="shared" si="60"/>
        <v>9.9543029244183005E-3</v>
      </c>
      <c r="P682">
        <f t="shared" si="61"/>
        <v>0.49402578896781713</v>
      </c>
      <c r="R682">
        <v>0.26546597672805</v>
      </c>
      <c r="S682">
        <f t="shared" si="62"/>
        <v>0.61824295460844303</v>
      </c>
      <c r="T682">
        <v>0</v>
      </c>
    </row>
    <row r="683" spans="1:20" x14ac:dyDescent="0.4">
      <c r="A683">
        <v>337</v>
      </c>
      <c r="B683" t="s">
        <v>18</v>
      </c>
      <c r="C683" t="s">
        <v>19</v>
      </c>
      <c r="D683" t="s">
        <v>20</v>
      </c>
      <c r="E683">
        <f t="shared" si="53"/>
        <v>0.84716157205240172</v>
      </c>
      <c r="F683">
        <f t="shared" si="54"/>
        <v>0</v>
      </c>
      <c r="G683">
        <f t="shared" si="55"/>
        <v>0.83298538622129437</v>
      </c>
      <c r="H683">
        <f t="shared" si="56"/>
        <v>0.86149936467598476</v>
      </c>
      <c r="I683">
        <f t="shared" si="57"/>
        <v>0.42857142857142855</v>
      </c>
      <c r="L683">
        <f t="shared" si="58"/>
        <v>0.44677201013055678</v>
      </c>
      <c r="M683">
        <f t="shared" si="59"/>
        <v>0.84889799372953323</v>
      </c>
      <c r="O683">
        <f t="shared" si="60"/>
        <v>0.1681388978963341</v>
      </c>
      <c r="P683">
        <f t="shared" si="61"/>
        <v>0.58019591762881606</v>
      </c>
      <c r="R683">
        <v>5.9343681591377311E-2</v>
      </c>
      <c r="S683">
        <f t="shared" si="62"/>
        <v>7.268249427895429E-2</v>
      </c>
      <c r="T683">
        <v>1</v>
      </c>
    </row>
    <row r="684" spans="1:20" x14ac:dyDescent="0.4">
      <c r="A684">
        <v>338</v>
      </c>
      <c r="B684" t="s">
        <v>31</v>
      </c>
      <c r="C684" t="s">
        <v>32</v>
      </c>
      <c r="D684" t="s">
        <v>20</v>
      </c>
      <c r="E684">
        <f t="shared" si="53"/>
        <v>0.84716157205240172</v>
      </c>
      <c r="F684">
        <f t="shared" si="54"/>
        <v>0</v>
      </c>
      <c r="G684">
        <f t="shared" si="55"/>
        <v>0.74135699373695207</v>
      </c>
      <c r="H684">
        <f t="shared" si="56"/>
        <v>0.76470775095298604</v>
      </c>
      <c r="I684">
        <f t="shared" si="57"/>
        <v>0.54081632653061229</v>
      </c>
      <c r="L684">
        <f t="shared" si="58"/>
        <v>0.44677201013055678</v>
      </c>
      <c r="M684">
        <f t="shared" si="59"/>
        <v>0.84889799372953323</v>
      </c>
      <c r="O684">
        <f t="shared" si="60"/>
        <v>0.1681388978963341</v>
      </c>
      <c r="P684">
        <f t="shared" si="61"/>
        <v>0.58019591762881606</v>
      </c>
      <c r="R684">
        <v>5.9343681591377311E-2</v>
      </c>
      <c r="S684">
        <f t="shared" si="62"/>
        <v>8.005222257663637E-2</v>
      </c>
      <c r="T684">
        <v>0</v>
      </c>
    </row>
    <row r="685" spans="1:20" x14ac:dyDescent="0.4">
      <c r="A685">
        <v>339</v>
      </c>
      <c r="B685" t="s">
        <v>18</v>
      </c>
      <c r="C685" t="s">
        <v>19</v>
      </c>
      <c r="D685" t="s">
        <v>22</v>
      </c>
      <c r="E685">
        <f t="shared" si="53"/>
        <v>0.80349344978165937</v>
      </c>
      <c r="F685">
        <f t="shared" si="54"/>
        <v>9.2499999999999999E-2</v>
      </c>
      <c r="G685">
        <f t="shared" si="55"/>
        <v>0.48747390396659712</v>
      </c>
      <c r="H685">
        <f t="shared" si="56"/>
        <v>0.57687420584498095</v>
      </c>
      <c r="I685">
        <f t="shared" si="57"/>
        <v>0.48979591836734693</v>
      </c>
      <c r="L685">
        <f t="shared" si="58"/>
        <v>0.41769298888168138</v>
      </c>
      <c r="M685">
        <f t="shared" si="59"/>
        <v>0.64875867356252437</v>
      </c>
      <c r="O685">
        <f t="shared" si="60"/>
        <v>2.7707988521130576E-2</v>
      </c>
      <c r="P685">
        <f t="shared" si="61"/>
        <v>0.35694882074024531</v>
      </c>
      <c r="R685">
        <v>0.13826482402145659</v>
      </c>
      <c r="S685">
        <f t="shared" si="62"/>
        <v>0.22282339508905247</v>
      </c>
      <c r="T685">
        <v>1</v>
      </c>
    </row>
    <row r="686" spans="1:20" x14ac:dyDescent="0.4">
      <c r="A686">
        <v>340</v>
      </c>
      <c r="B686" t="s">
        <v>31</v>
      </c>
      <c r="C686" t="s">
        <v>32</v>
      </c>
      <c r="D686" t="s">
        <v>22</v>
      </c>
      <c r="E686">
        <f t="shared" si="53"/>
        <v>0.80349344978165937</v>
      </c>
      <c r="F686">
        <f t="shared" si="54"/>
        <v>0.13875000000000001</v>
      </c>
      <c r="G686">
        <f t="shared" si="55"/>
        <v>0.24373695198329856</v>
      </c>
      <c r="H686">
        <f t="shared" si="56"/>
        <v>0.27922490470139771</v>
      </c>
      <c r="I686">
        <f t="shared" si="57"/>
        <v>0.74489795918367352</v>
      </c>
      <c r="L686">
        <f t="shared" si="58"/>
        <v>0.41769298888168138</v>
      </c>
      <c r="M686">
        <f t="shared" si="59"/>
        <v>0.64875867356252437</v>
      </c>
      <c r="O686">
        <f t="shared" si="60"/>
        <v>2.7707988521130576E-2</v>
      </c>
      <c r="P686">
        <f t="shared" si="61"/>
        <v>0.35694882074024531</v>
      </c>
      <c r="R686">
        <v>0.27652964804291319</v>
      </c>
      <c r="S686">
        <f t="shared" si="62"/>
        <v>0.67474483920243999</v>
      </c>
      <c r="T68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2024-07-22T15:15:33Z</dcterms:created>
  <dcterms:modified xsi:type="dcterms:W3CDTF">2024-07-22T23:19:27Z</dcterms:modified>
</cp:coreProperties>
</file>