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oftLaptop\Desktop\econometrics\GDP\"/>
    </mc:Choice>
  </mc:AlternateContent>
  <xr:revisionPtr revIDLastSave="0" documentId="13_ncr:1_{4809129F-7DEB-4837-9E91-CD446C9FBBA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ulticoellinearity" sheetId="1" r:id="rId1"/>
    <sheet name="first order DW" sheetId="2" r:id="rId2"/>
    <sheet name="LM Test" sheetId="9" r:id="rId3"/>
    <sheet name="G-Q test" sheetId="5" r:id="rId4"/>
    <sheet name="park test" sheetId="8" r:id="rId5"/>
    <sheet name="white test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4" i="5" l="1"/>
  <c r="AJ11" i="7"/>
  <c r="AJ10" i="7"/>
  <c r="AI32" i="5"/>
  <c r="N11" i="9"/>
  <c r="AJ12" i="7"/>
  <c r="N10" i="9"/>
  <c r="N9" i="9"/>
  <c r="N99" i="1" l="1"/>
  <c r="N76" i="1"/>
  <c r="N54" i="1"/>
  <c r="N31" i="1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2" i="7"/>
  <c r="Y23" i="7"/>
  <c r="Z23" i="7"/>
  <c r="AA21" i="7"/>
  <c r="X3" i="7"/>
  <c r="Y3" i="7"/>
  <c r="Z3" i="7"/>
  <c r="AA3" i="7"/>
  <c r="X4" i="7"/>
  <c r="Y4" i="7"/>
  <c r="Z4" i="7"/>
  <c r="AA4" i="7"/>
  <c r="X5" i="7"/>
  <c r="Y5" i="7"/>
  <c r="Z5" i="7"/>
  <c r="AA5" i="7"/>
  <c r="X6" i="7"/>
  <c r="Y6" i="7"/>
  <c r="Z6" i="7"/>
  <c r="AA6" i="7"/>
  <c r="X7" i="7"/>
  <c r="Y7" i="7"/>
  <c r="Z7" i="7"/>
  <c r="AA7" i="7"/>
  <c r="X8" i="7"/>
  <c r="Y8" i="7"/>
  <c r="Z8" i="7"/>
  <c r="AA8" i="7"/>
  <c r="X9" i="7"/>
  <c r="Y9" i="7"/>
  <c r="Z9" i="7"/>
  <c r="AA9" i="7"/>
  <c r="X10" i="7"/>
  <c r="Y10" i="7"/>
  <c r="Z10" i="7"/>
  <c r="AA10" i="7"/>
  <c r="X11" i="7"/>
  <c r="Y11" i="7"/>
  <c r="Z11" i="7"/>
  <c r="AA11" i="7"/>
  <c r="X12" i="7"/>
  <c r="Y12" i="7"/>
  <c r="Z12" i="7"/>
  <c r="AA12" i="7"/>
  <c r="X13" i="7"/>
  <c r="Y13" i="7"/>
  <c r="Z13" i="7"/>
  <c r="AA13" i="7"/>
  <c r="X14" i="7"/>
  <c r="Y14" i="7"/>
  <c r="Z14" i="7"/>
  <c r="AA14" i="7"/>
  <c r="X15" i="7"/>
  <c r="Y15" i="7"/>
  <c r="Z15" i="7"/>
  <c r="AA15" i="7"/>
  <c r="X16" i="7"/>
  <c r="Y16" i="7"/>
  <c r="Z16" i="7"/>
  <c r="AA16" i="7"/>
  <c r="X17" i="7"/>
  <c r="Y17" i="7"/>
  <c r="Z17" i="7"/>
  <c r="AA17" i="7"/>
  <c r="X18" i="7"/>
  <c r="Y18" i="7"/>
  <c r="Z18" i="7"/>
  <c r="AA18" i="7"/>
  <c r="X19" i="7"/>
  <c r="Y19" i="7"/>
  <c r="Z19" i="7"/>
  <c r="AA19" i="7"/>
  <c r="X20" i="7"/>
  <c r="Y20" i="7"/>
  <c r="Z20" i="7"/>
  <c r="AA20" i="7"/>
  <c r="X21" i="7"/>
  <c r="Y21" i="7"/>
  <c r="Z21" i="7"/>
  <c r="X22" i="7"/>
  <c r="Y22" i="7"/>
  <c r="Z22" i="7"/>
  <c r="AA22" i="7"/>
  <c r="X23" i="7"/>
  <c r="AA23" i="7"/>
  <c r="X24" i="7"/>
  <c r="Y24" i="7"/>
  <c r="Z24" i="7"/>
  <c r="AA24" i="7"/>
  <c r="X25" i="7"/>
  <c r="Y25" i="7"/>
  <c r="Z25" i="7"/>
  <c r="AA25" i="7"/>
  <c r="X26" i="7"/>
  <c r="Y26" i="7"/>
  <c r="Z26" i="7"/>
  <c r="AA26" i="7"/>
  <c r="X27" i="7"/>
  <c r="Y27" i="7"/>
  <c r="Z27" i="7"/>
  <c r="AA27" i="7"/>
  <c r="X28" i="7"/>
  <c r="Y28" i="7"/>
  <c r="Z28" i="7"/>
  <c r="AA28" i="7"/>
  <c r="X29" i="7"/>
  <c r="Y29" i="7"/>
  <c r="Z29" i="7"/>
  <c r="AA29" i="7"/>
  <c r="X30" i="7"/>
  <c r="Y30" i="7"/>
  <c r="Z30" i="7"/>
  <c r="AA30" i="7"/>
  <c r="X31" i="7"/>
  <c r="Y31" i="7"/>
  <c r="Z31" i="7"/>
  <c r="AA31" i="7"/>
  <c r="X32" i="7"/>
  <c r="Y32" i="7"/>
  <c r="Z32" i="7"/>
  <c r="AA32" i="7"/>
  <c r="AA2" i="7"/>
  <c r="Y2" i="7"/>
  <c r="Z2" i="7"/>
  <c r="X2" i="7"/>
  <c r="V4" i="8"/>
  <c r="W4" i="8"/>
  <c r="X4" i="8"/>
  <c r="Y4" i="8"/>
  <c r="V5" i="8"/>
  <c r="W5" i="8"/>
  <c r="X5" i="8"/>
  <c r="Y5" i="8"/>
  <c r="V6" i="8"/>
  <c r="W6" i="8"/>
  <c r="X6" i="8"/>
  <c r="Y6" i="8"/>
  <c r="V7" i="8"/>
  <c r="W7" i="8"/>
  <c r="X7" i="8"/>
  <c r="Y7" i="8"/>
  <c r="V8" i="8"/>
  <c r="W8" i="8"/>
  <c r="X8" i="8"/>
  <c r="Y8" i="8"/>
  <c r="V9" i="8"/>
  <c r="W9" i="8"/>
  <c r="X9" i="8"/>
  <c r="Y9" i="8"/>
  <c r="V10" i="8"/>
  <c r="W10" i="8"/>
  <c r="X10" i="8"/>
  <c r="Y10" i="8"/>
  <c r="V11" i="8"/>
  <c r="W11" i="8"/>
  <c r="X11" i="8"/>
  <c r="Y11" i="8"/>
  <c r="V12" i="8"/>
  <c r="W12" i="8"/>
  <c r="X12" i="8"/>
  <c r="Y12" i="8"/>
  <c r="V13" i="8"/>
  <c r="W13" i="8"/>
  <c r="X13" i="8"/>
  <c r="Y13" i="8"/>
  <c r="V14" i="8"/>
  <c r="W14" i="8"/>
  <c r="X14" i="8"/>
  <c r="Y14" i="8"/>
  <c r="V15" i="8"/>
  <c r="W15" i="8"/>
  <c r="X15" i="8"/>
  <c r="Y15" i="8"/>
  <c r="V16" i="8"/>
  <c r="W16" i="8"/>
  <c r="X16" i="8"/>
  <c r="Y16" i="8"/>
  <c r="V17" i="8"/>
  <c r="W17" i="8"/>
  <c r="X17" i="8"/>
  <c r="Y17" i="8"/>
  <c r="V18" i="8"/>
  <c r="W18" i="8"/>
  <c r="X18" i="8"/>
  <c r="Y18" i="8"/>
  <c r="V19" i="8"/>
  <c r="W19" i="8"/>
  <c r="X19" i="8"/>
  <c r="Y19" i="8"/>
  <c r="V20" i="8"/>
  <c r="W20" i="8"/>
  <c r="X20" i="8"/>
  <c r="Y20" i="8"/>
  <c r="V21" i="8"/>
  <c r="W21" i="8"/>
  <c r="X21" i="8"/>
  <c r="Y21" i="8"/>
  <c r="V22" i="8"/>
  <c r="W22" i="8"/>
  <c r="X22" i="8"/>
  <c r="Y22" i="8"/>
  <c r="V23" i="8"/>
  <c r="W23" i="8"/>
  <c r="X23" i="8"/>
  <c r="Y23" i="8"/>
  <c r="V24" i="8"/>
  <c r="W24" i="8"/>
  <c r="X24" i="8"/>
  <c r="Y24" i="8"/>
  <c r="V25" i="8"/>
  <c r="W25" i="8"/>
  <c r="X25" i="8"/>
  <c r="Y25" i="8"/>
  <c r="V26" i="8"/>
  <c r="W26" i="8"/>
  <c r="X26" i="8"/>
  <c r="Y26" i="8"/>
  <c r="V27" i="8"/>
  <c r="W27" i="8"/>
  <c r="X27" i="8"/>
  <c r="Y27" i="8"/>
  <c r="V28" i="8"/>
  <c r="W28" i="8"/>
  <c r="X28" i="8"/>
  <c r="Y28" i="8"/>
  <c r="V29" i="8"/>
  <c r="W29" i="8"/>
  <c r="X29" i="8"/>
  <c r="Y29" i="8"/>
  <c r="V30" i="8"/>
  <c r="W30" i="8"/>
  <c r="X30" i="8"/>
  <c r="Y30" i="8"/>
  <c r="V31" i="8"/>
  <c r="W31" i="8"/>
  <c r="X31" i="8"/>
  <c r="Y31" i="8"/>
  <c r="V32" i="8"/>
  <c r="W32" i="8"/>
  <c r="X32" i="8"/>
  <c r="Y32" i="8"/>
  <c r="V3" i="8"/>
  <c r="W3" i="8"/>
  <c r="X3" i="8"/>
  <c r="Y3" i="8"/>
  <c r="Y2" i="8"/>
  <c r="W2" i="8"/>
  <c r="X2" i="8"/>
  <c r="V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32" i="8"/>
  <c r="O40" i="5" l="1"/>
  <c r="O34" i="5"/>
  <c r="O35" i="5"/>
  <c r="O36" i="5"/>
  <c r="O37" i="5"/>
  <c r="O38" i="5"/>
  <c r="O39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33" i="5"/>
  <c r="S65" i="2" l="1"/>
  <c r="P65" i="2"/>
  <c r="N65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33" i="2"/>
</calcChain>
</file>

<file path=xl/sharedStrings.xml><?xml version="1.0" encoding="utf-8"?>
<sst xmlns="http://schemas.openxmlformats.org/spreadsheetml/2006/main" count="516" uniqueCount="75">
  <si>
    <t>GDP</t>
  </si>
  <si>
    <t>GOV_EXP</t>
  </si>
  <si>
    <t>CON</t>
  </si>
  <si>
    <t>INV</t>
  </si>
  <si>
    <t>NET_EXP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</si>
  <si>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</si>
  <si>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</si>
  <si>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</si>
  <si>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</si>
  <si>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</si>
  <si>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</si>
  <si>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</si>
  <si>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</si>
  <si>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</si>
  <si>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</si>
  <si>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</si>
  <si>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</si>
  <si>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</si>
  <si>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</si>
  <si>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</si>
  <si>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</si>
  <si>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</si>
  <si>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</si>
  <si>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</si>
  <si>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</si>
  <si>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</si>
  <si>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</si>
  <si>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</si>
  <si>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</si>
  <si>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</si>
  <si>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</si>
  <si>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GDP</t>
  </si>
  <si>
    <t>Residuals</t>
  </si>
  <si>
    <t>ut-1</t>
  </si>
  <si>
    <t>ut-ut-1</t>
  </si>
  <si>
    <t>dL =</t>
  </si>
  <si>
    <t>dU =</t>
  </si>
  <si>
    <t>4-dU =</t>
  </si>
  <si>
    <t>ut-2</t>
  </si>
  <si>
    <t>chi-calc =</t>
  </si>
  <si>
    <t>Main regression</t>
  </si>
  <si>
    <t>Consumption</t>
  </si>
  <si>
    <t>Investment</t>
  </si>
  <si>
    <t>Net_Exp</t>
  </si>
  <si>
    <t>Gov_EXP</t>
  </si>
  <si>
    <t>sum-square</t>
  </si>
  <si>
    <t>d*=</t>
  </si>
  <si>
    <t>since the d* is higher than dU and less than 4-dU then we cannot reject the null hypothisis of no auto correlation so there is no first order autocorrelation</t>
  </si>
  <si>
    <t>chi-tab =</t>
  </si>
  <si>
    <t>ut^2</t>
  </si>
  <si>
    <t>Yhat</t>
  </si>
  <si>
    <t>F-calculated =</t>
  </si>
  <si>
    <t>F-tabulated =</t>
  </si>
  <si>
    <t>according to G-Q test since the F-calculated is higher than the F-tabulated then we can reject the null hypothisis of no hetroscedasticity and conclude there is hetroscedasticity</t>
  </si>
  <si>
    <t>ln ut^2</t>
  </si>
  <si>
    <t>lnGOV_EXP</t>
  </si>
  <si>
    <t>lnCON</t>
  </si>
  <si>
    <t>lnINV</t>
  </si>
  <si>
    <t>lnNET_EXP</t>
  </si>
  <si>
    <t>since all the p-values are higher than 0.05 then we cannot reject the null hypoythisis of no hetroscedasticity and and conclude that the residuals of the regression are homoscedastic</t>
  </si>
  <si>
    <t>GOV_EXP^2</t>
  </si>
  <si>
    <t>CON^2</t>
  </si>
  <si>
    <t>INV^2</t>
  </si>
  <si>
    <t>NET_EXP^2</t>
  </si>
  <si>
    <t>GCIN</t>
  </si>
  <si>
    <t>Predicted ut^2</t>
  </si>
  <si>
    <t>chi-tab=</t>
  </si>
  <si>
    <t>since chi-calc is less than chi-tab then we cannot reject the null hypothisis of no hetroscedasticity</t>
  </si>
  <si>
    <t>vif=</t>
  </si>
  <si>
    <t>vif =</t>
  </si>
  <si>
    <t>Vif =</t>
  </si>
  <si>
    <t>chi-squared</t>
  </si>
  <si>
    <t>h1 = 13</t>
  </si>
  <si>
    <t>h3 =13</t>
  </si>
  <si>
    <t>h2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</si>
</sst>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2" borderId="0" xfId="0" applyFill="1"/>
    <xf numFmtId="0" fontId="1" fillId="0" borderId="4" xfId="0" applyFont="1" applyBorder="1" applyAlignment="1">
      <alignment horizontal="center" vertical="top"/>
    </xf>
    <xf numFmtId="0" fontId="0" fillId="2" borderId="2" xfId="0" applyFill="1" applyBorder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order DW'!$O$32</c:f>
              <c:strCache>
                <c:ptCount val="1"/>
                <c:pt idx="0">
                  <c:v>ut-1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'first order DW'!$N$33:$N$62</c:f>
              <c:numCache>
                <c:formatCode>General</c:formatCode>
                <c:ptCount val="30"/>
                <c:pt idx="0">
                  <c:v>1118869702.7111816</c:v>
                </c:pt>
                <c:pt idx="1">
                  <c:v>1020013402.8301392</c:v>
                </c:pt>
                <c:pt idx="2">
                  <c:v>1095532361.7880859</c:v>
                </c:pt>
                <c:pt idx="3">
                  <c:v>-120162978.42292786</c:v>
                </c:pt>
                <c:pt idx="4">
                  <c:v>-1046118884.5330353</c:v>
                </c:pt>
                <c:pt idx="5">
                  <c:v>-1294369834.2069702</c:v>
                </c:pt>
                <c:pt idx="6">
                  <c:v>43037939.272491455</c:v>
                </c:pt>
                <c:pt idx="7">
                  <c:v>860585757.8865509</c:v>
                </c:pt>
                <c:pt idx="8">
                  <c:v>-200418742.81033325</c:v>
                </c:pt>
                <c:pt idx="9">
                  <c:v>241503297.3664856</c:v>
                </c:pt>
                <c:pt idx="10">
                  <c:v>-199227138.36447144</c:v>
                </c:pt>
                <c:pt idx="11">
                  <c:v>-566808468.02268982</c:v>
                </c:pt>
                <c:pt idx="12">
                  <c:v>-536616500.33854675</c:v>
                </c:pt>
                <c:pt idx="13">
                  <c:v>-1265662198.8858643</c:v>
                </c:pt>
                <c:pt idx="14">
                  <c:v>-288174297.21832275</c:v>
                </c:pt>
                <c:pt idx="15">
                  <c:v>-1026479765.1162415</c:v>
                </c:pt>
                <c:pt idx="16">
                  <c:v>863220078.98483276</c:v>
                </c:pt>
                <c:pt idx="17">
                  <c:v>-727075799.1675415</c:v>
                </c:pt>
                <c:pt idx="18">
                  <c:v>-682019375.67132568</c:v>
                </c:pt>
                <c:pt idx="19">
                  <c:v>1098918982.9934082</c:v>
                </c:pt>
                <c:pt idx="20">
                  <c:v>-1121711374.1849365</c:v>
                </c:pt>
                <c:pt idx="21">
                  <c:v>-557181302.63214111</c:v>
                </c:pt>
                <c:pt idx="22">
                  <c:v>-465614421.03997803</c:v>
                </c:pt>
                <c:pt idx="23">
                  <c:v>966850832.39086914</c:v>
                </c:pt>
                <c:pt idx="24">
                  <c:v>96261348.392883301</c:v>
                </c:pt>
                <c:pt idx="25">
                  <c:v>2312145573.6792603</c:v>
                </c:pt>
                <c:pt idx="26">
                  <c:v>-789441812.66693115</c:v>
                </c:pt>
                <c:pt idx="27">
                  <c:v>846034680.06732178</c:v>
                </c:pt>
                <c:pt idx="28">
                  <c:v>-2235424223.8170776</c:v>
                </c:pt>
                <c:pt idx="29">
                  <c:v>1595524147.3305054</c:v>
                </c:pt>
              </c:numCache>
            </c:numRef>
          </c:xVal>
          <c:yVal>
            <c:numRef>
              <c:f>'first order DW'!$O$33:$O$62</c:f>
              <c:numCache>
                <c:formatCode>General</c:formatCode>
                <c:ptCount val="30"/>
                <c:pt idx="0">
                  <c:v>964009011.40411401</c:v>
                </c:pt>
                <c:pt idx="1">
                  <c:v>1118869702.7111816</c:v>
                </c:pt>
                <c:pt idx="2">
                  <c:v>1020013402.8301392</c:v>
                </c:pt>
                <c:pt idx="3">
                  <c:v>1095532361.7880859</c:v>
                </c:pt>
                <c:pt idx="4">
                  <c:v>-120162978.42292786</c:v>
                </c:pt>
                <c:pt idx="5">
                  <c:v>-1046118884.5330353</c:v>
                </c:pt>
                <c:pt idx="6">
                  <c:v>-1294369834.2069702</c:v>
                </c:pt>
                <c:pt idx="7">
                  <c:v>43037939.272491455</c:v>
                </c:pt>
                <c:pt idx="8">
                  <c:v>860585757.8865509</c:v>
                </c:pt>
                <c:pt idx="9">
                  <c:v>-200418742.81033325</c:v>
                </c:pt>
                <c:pt idx="10">
                  <c:v>241503297.3664856</c:v>
                </c:pt>
                <c:pt idx="11">
                  <c:v>-199227138.36447144</c:v>
                </c:pt>
                <c:pt idx="12">
                  <c:v>-566808468.02268982</c:v>
                </c:pt>
                <c:pt idx="13">
                  <c:v>-536616500.33854675</c:v>
                </c:pt>
                <c:pt idx="14">
                  <c:v>-1265662198.8858643</c:v>
                </c:pt>
                <c:pt idx="15">
                  <c:v>-288174297.21832275</c:v>
                </c:pt>
                <c:pt idx="16">
                  <c:v>-1026479765.1162415</c:v>
                </c:pt>
                <c:pt idx="17">
                  <c:v>863220078.98483276</c:v>
                </c:pt>
                <c:pt idx="18">
                  <c:v>-727075799.1675415</c:v>
                </c:pt>
                <c:pt idx="19">
                  <c:v>-682019375.67132568</c:v>
                </c:pt>
                <c:pt idx="20">
                  <c:v>1098918982.9934082</c:v>
                </c:pt>
                <c:pt idx="21">
                  <c:v>-1121711374.1849365</c:v>
                </c:pt>
                <c:pt idx="22">
                  <c:v>-557181302.63214111</c:v>
                </c:pt>
                <c:pt idx="23">
                  <c:v>-465614421.03997803</c:v>
                </c:pt>
                <c:pt idx="24">
                  <c:v>966850832.39086914</c:v>
                </c:pt>
                <c:pt idx="25">
                  <c:v>96261348.392883301</c:v>
                </c:pt>
                <c:pt idx="26">
                  <c:v>2312145573.6792603</c:v>
                </c:pt>
                <c:pt idx="27">
                  <c:v>-789441812.66693115</c:v>
                </c:pt>
                <c:pt idx="28">
                  <c:v>846034680.06732178</c:v>
                </c:pt>
                <c:pt idx="29">
                  <c:v>-2235424223.8170776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7-4120-A380-D581290A8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37920"/>
        <c:axId val="478644040"/>
      </c:scatterChart>
      <c:valAx>
        <c:axId val="4786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44040"/>
        <c:crosses val="autoZero"/>
        <c:crossBetween val="midCat"/>
      </c:valAx>
      <c:valAx>
        <c:axId val="47864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'G-Q test'!$O$32</c:f>
              <c:strCache>
                <c:ptCount val="1"/>
                <c:pt idx="0">
                  <c:v>ut^2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'G-Q test'!$N$33:$N$63</c:f>
              <c:numCache>
                <c:formatCode>General</c:formatCode>
                <c:ptCount val="31"/>
                <c:pt idx="0">
                  <c:v>51167311021.475616</c:v>
                </c:pt>
                <c:pt idx="1">
                  <c:v>59484946013.5541</c:v>
                </c:pt>
                <c:pt idx="2">
                  <c:v>72668711028.311035</c:v>
                </c:pt>
                <c:pt idx="3">
                  <c:v>86243811815.618042</c:v>
                </c:pt>
                <c:pt idx="4">
                  <c:v>86717008426.64122</c:v>
                </c:pt>
                <c:pt idx="5">
                  <c:v>87022577615.985428</c:v>
                </c:pt>
                <c:pt idx="6">
                  <c:v>89994209412.461838</c:v>
                </c:pt>
                <c:pt idx="7">
                  <c:v>92296869572.327713</c:v>
                </c:pt>
                <c:pt idx="8">
                  <c:v>95215954167.854324</c:v>
                </c:pt>
                <c:pt idx="9">
                  <c:v>96413249491.510147</c:v>
                </c:pt>
                <c:pt idx="10">
                  <c:v>97845628234.001373</c:v>
                </c:pt>
                <c:pt idx="11">
                  <c:v>101169906099.83253</c:v>
                </c:pt>
                <c:pt idx="12">
                  <c:v>115600401569.07179</c:v>
                </c:pt>
                <c:pt idx="13">
                  <c:v>128344465228.73685</c:v>
                </c:pt>
                <c:pt idx="14">
                  <c:v>149892948560.23657</c:v>
                </c:pt>
                <c:pt idx="15">
                  <c:v>181229875655.18881</c:v>
                </c:pt>
                <c:pt idx="16">
                  <c:v>193287063692.58167</c:v>
                </c:pt>
                <c:pt idx="17">
                  <c:v>194643803304.31903</c:v>
                </c:pt>
                <c:pt idx="18">
                  <c:v>240535056390.40723</c:v>
                </c:pt>
                <c:pt idx="19">
                  <c:v>280038518466.12946</c:v>
                </c:pt>
                <c:pt idx="20">
                  <c:v>293993969093.59607</c:v>
                </c:pt>
                <c:pt idx="21">
                  <c:v>308464159690.43787</c:v>
                </c:pt>
                <c:pt idx="22">
                  <c:v>308698071959.17651</c:v>
                </c:pt>
                <c:pt idx="23">
                  <c:v>315420762061.08685</c:v>
                </c:pt>
                <c:pt idx="24">
                  <c:v>318063206798.69781</c:v>
                </c:pt>
                <c:pt idx="25">
                  <c:v>343176617337.99493</c:v>
                </c:pt>
                <c:pt idx="26">
                  <c:v>347546056015.1496</c:v>
                </c:pt>
                <c:pt idx="27">
                  <c:v>374557346924.33014</c:v>
                </c:pt>
                <c:pt idx="28">
                  <c:v>377627022210.24554</c:v>
                </c:pt>
                <c:pt idx="29">
                  <c:v>426032524745.37189</c:v>
                </c:pt>
                <c:pt idx="30">
                  <c:v>465192902644.63586</c:v>
                </c:pt>
              </c:numCache>
            </c:numRef>
          </c:xVal>
          <c:yVal>
            <c:numRef>
              <c:f>'G-Q test'!$O$33:$O$63</c:f>
              <c:numCache>
                <c:formatCode>General</c:formatCode>
                <c:ptCount val="31"/>
                <c:pt idx="0">
                  <c:v>9.2931337406833677E+17</c:v>
                </c:pt>
                <c:pt idx="1">
                  <c:v>1.2518694116450079E+18</c:v>
                </c:pt>
                <c:pt idx="2">
                  <c:v>1.0404273419531197E+18</c:v>
                </c:pt>
                <c:pt idx="3">
                  <c:v>1852264216822662.3</c:v>
                </c:pt>
                <c:pt idx="4">
                  <c:v>1.2001911557249815E+18</c:v>
                </c:pt>
                <c:pt idx="5">
                  <c:v>1.6753932677049795E+18</c:v>
                </c:pt>
                <c:pt idx="6">
                  <c:v>4.0167672469674504E+16</c:v>
                </c:pt>
                <c:pt idx="7">
                  <c:v>5.8323842638885168E+16</c:v>
                </c:pt>
                <c:pt idx="8">
                  <c:v>7.4060784667716915E+17</c:v>
                </c:pt>
                <c:pt idx="9">
                  <c:v>1.4439141383469026E+16</c:v>
                </c:pt>
                <c:pt idx="10">
                  <c:v>3.9691452660896248E+16</c:v>
                </c:pt>
                <c:pt idx="11">
                  <c:v>1.094364720576642E+18</c:v>
                </c:pt>
                <c:pt idx="12">
                  <c:v>3.2127183942222861E+17</c:v>
                </c:pt>
                <c:pt idx="13">
                  <c:v>2.8795726843558954E+17</c:v>
                </c:pt>
                <c:pt idx="14">
                  <c:v>1.6019008016886011E+18</c:v>
                </c:pt>
                <c:pt idx="15">
                  <c:v>8.3044425577274224E+16</c:v>
                </c:pt>
                <c:pt idx="16">
                  <c:v>7.4514890476258086E+17</c:v>
                </c:pt>
                <c:pt idx="17">
                  <c:v>1.0536607081930943E+18</c:v>
                </c:pt>
                <c:pt idx="18">
                  <c:v>5.2863921773511917E+17</c:v>
                </c:pt>
                <c:pt idx="19">
                  <c:v>4.651504287911049E+17</c:v>
                </c:pt>
                <c:pt idx="20">
                  <c:v>1.2076229311832666E+18</c:v>
                </c:pt>
                <c:pt idx="21">
                  <c:v>2.1679678908039392E+17</c:v>
                </c:pt>
                <c:pt idx="22">
                  <c:v>1.2582364069758587E+18</c:v>
                </c:pt>
                <c:pt idx="23">
                  <c:v>3.104510040028496E+17</c:v>
                </c:pt>
                <c:pt idx="24">
                  <c:v>9.3480053209491648E+17</c:v>
                </c:pt>
                <c:pt idx="25">
                  <c:v>9266247194416056</c:v>
                </c:pt>
                <c:pt idx="26">
                  <c:v>7.1577467987661555E+17</c:v>
                </c:pt>
                <c:pt idx="27">
                  <c:v>5.3460171538845952E+18</c:v>
                </c:pt>
                <c:pt idx="28">
                  <c:v>6.2321837558685005E+17</c:v>
                </c:pt>
                <c:pt idx="29">
                  <c:v>4.9971214604281836E+18</c:v>
                </c:pt>
                <c:pt idx="30">
                  <c:v>2.5456973047147361E+18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C-4472-B554-72D20574E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82336"/>
        <c:axId val="684883776"/>
      </c:scatterChart>
      <c:valAx>
        <c:axId val="6848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3776"/>
        <c:crosses val="autoZero"/>
        <c:crossBetween val="midCat"/>
      </c:valAx>
      <c:valAx>
        <c:axId val="6848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3</xdr:row>
      <xdr:rowOff>0</xdr:rowOff>
    </xdr:from>
    <xdr:to>
      <xdr:col>26</xdr:col>
      <xdr:colOff>476410</xdr:colOff>
      <xdr:row>22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26C27C-61A2-5C76-A698-ECBF807F6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7160" y="548640"/>
          <a:ext cx="4743610" cy="3528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121920</xdr:colOff>
      <xdr:row>29</xdr:row>
      <xdr:rowOff>160020</xdr:rowOff>
    </xdr:from>
    <xdr:to>
      <xdr:col>16</xdr:col>
      <xdr:colOff>540572</xdr:colOff>
      <xdr:row>31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7E143-0819-AB2B-7F1B-9D67157F1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1080" y="5516880"/>
          <a:ext cx="1637852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198120</xdr:colOff>
      <xdr:row>53</xdr:row>
      <xdr:rowOff>30480</xdr:rowOff>
    </xdr:from>
    <xdr:to>
      <xdr:col>16</xdr:col>
      <xdr:colOff>499782</xdr:colOff>
      <xdr:row>54</xdr:row>
      <xdr:rowOff>144780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790947-2A66-3D84-B21D-4BEC976A5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7280" y="9822180"/>
          <a:ext cx="1520862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83819</xdr:colOff>
      <xdr:row>74</xdr:row>
      <xdr:rowOff>175260</xdr:rowOff>
    </xdr:from>
    <xdr:to>
      <xdr:col>15</xdr:col>
      <xdr:colOff>566120</xdr:colOff>
      <xdr:row>76</xdr:row>
      <xdr:rowOff>22860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F9043C-05E2-56ED-2D85-BECFA1B6F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2979" y="13853160"/>
          <a:ext cx="1091901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213359</xdr:colOff>
      <xdr:row>97</xdr:row>
      <xdr:rowOff>175260</xdr:rowOff>
    </xdr:from>
    <xdr:to>
      <xdr:col>16</xdr:col>
      <xdr:colOff>125056</xdr:colOff>
      <xdr:row>99</xdr:row>
      <xdr:rowOff>30480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19EF8A5-EE8C-58A4-AC35-75A3BD0DB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2519" y="18105120"/>
          <a:ext cx="1130897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426720</xdr:colOff>
      <xdr:row>37</xdr:row>
      <xdr:rowOff>45720</xdr:rowOff>
    </xdr:from>
    <xdr:to>
      <xdr:col>24</xdr:col>
      <xdr:colOff>121920</xdr:colOff>
      <xdr:row>52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AEA78-C58B-B6B9-8C26-FDAD1B589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457200</xdr:colOff>
      <xdr:row>62</xdr:row>
      <xdr:rowOff>45720</xdr:rowOff>
    </xdr:from>
    <xdr:to>
      <xdr:col>19</xdr:col>
      <xdr:colOff>510540</xdr:colOff>
      <xdr:row>63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8D8A68-B2BE-202E-8D17-E7F593351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7620" y="11445240"/>
          <a:ext cx="1882140" cy="251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</xdr:row>
      <xdr:rowOff>0</xdr:rowOff>
    </xdr:from>
    <xdr:to>
      <xdr:col>27</xdr:col>
      <xdr:colOff>228600</xdr:colOff>
      <xdr:row>30</xdr:row>
      <xdr:rowOff>89736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7D4B4-E7A7-4D1D-9B96-838432122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04320" y="1470660"/>
          <a:ext cx="5105400" cy="4151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40</xdr:row>
      <xdr:rowOff>152400</xdr:rowOff>
    </xdr:from>
    <xdr:to>
      <xdr:col>21</xdr:col>
      <xdr:colOff>403860</xdr:colOff>
      <xdr:row>55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8A2315-B659-8902-1177-93F0BB415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236220</xdr:colOff>
      <xdr:row>5</xdr:row>
      <xdr:rowOff>0</xdr:rowOff>
    </xdr:from>
    <xdr:to>
      <xdr:col>41</xdr:col>
      <xdr:colOff>236220</xdr:colOff>
      <xdr:row>25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1BC105-8846-E901-1F64-65B545882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5660" y="914400"/>
          <a:ext cx="3657600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411480</xdr:colOff>
      <xdr:row>16</xdr:row>
      <xdr:rowOff>144780</xdr:rowOff>
    </xdr:from>
    <xdr:to>
      <xdr:col>46</xdr:col>
      <xdr:colOff>350520</xdr:colOff>
      <xdr:row>41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58E43B-80FD-01F4-F56C-2535809BB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15520" y="3116580"/>
          <a:ext cx="4206240" cy="465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4"/>
  <sheetViews>
    <sheetView tabSelected="1" topLeftCell="A61" workbookViewId="0">
      <selection activeCell="H10" sqref="H10"/>
    </sheetView>
  </sheetViews>
  <sheetFormatPr defaultRowHeight="14.4" x14ac:dyDescent="0.3"/>
  <cols>
    <col min="3" max="3" width="8.6640625" customWidth="1"/>
  </cols>
  <sheetData>
    <row r="1" spans="1:3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/>
    </row>
    <row r="2" spans="1:38" x14ac:dyDescent="0.3">
      <c r="A2" s="1">
        <v>1992</v>
      </c>
      <c r="B2">
        <v>52131320032.87973</v>
      </c>
      <c r="C2">
        <v>4601198182.6519508</v>
      </c>
      <c r="D2">
        <v>27189194133.460041</v>
      </c>
      <c r="E2">
        <v>18514801097.87368</v>
      </c>
      <c r="F2">
        <v>6328550547.6783752</v>
      </c>
    </row>
    <row r="3" spans="1:38" x14ac:dyDescent="0.3">
      <c r="A3" s="1">
        <v>1993</v>
      </c>
      <c r="B3">
        <v>60603815716.265282</v>
      </c>
      <c r="C3">
        <v>5461906892.6612415</v>
      </c>
      <c r="D3">
        <v>31898989411.378078</v>
      </c>
      <c r="E3">
        <v>22545861438.76281</v>
      </c>
      <c r="F3">
        <v>5990626262.9263306</v>
      </c>
      <c r="J3" t="s">
        <v>40</v>
      </c>
    </row>
    <row r="4" spans="1:38" ht="15" thickBot="1" x14ac:dyDescent="0.35">
      <c r="A4" s="1">
        <v>1994</v>
      </c>
      <c r="B4">
        <v>73688724431.141174</v>
      </c>
      <c r="C4">
        <v>6020777193.7956476</v>
      </c>
      <c r="D4">
        <v>37683672854.782227</v>
      </c>
      <c r="E4">
        <v>24252476686.543011</v>
      </c>
      <c r="F4">
        <v>11915592322.860929</v>
      </c>
    </row>
    <row r="5" spans="1:38" x14ac:dyDescent="0.3">
      <c r="A5" s="1">
        <v>1995</v>
      </c>
      <c r="B5">
        <v>87812540788.429306</v>
      </c>
      <c r="C5">
        <v>7245577211.3943024</v>
      </c>
      <c r="D5">
        <v>43133468559.83773</v>
      </c>
      <c r="E5">
        <v>29752041626.245701</v>
      </c>
      <c r="F5">
        <v>14737243143.13431</v>
      </c>
      <c r="J5" s="4" t="s">
        <v>6</v>
      </c>
      <c r="K5" s="4"/>
    </row>
    <row r="6" spans="1:38" x14ac:dyDescent="0.3">
      <c r="A6" s="1">
        <v>1996</v>
      </c>
      <c r="B6">
        <v>96293086513.087219</v>
      </c>
      <c r="C6">
        <v>8621947872.4377518</v>
      </c>
      <c r="D6">
        <v>47545213224.29631</v>
      </c>
      <c r="E6">
        <v>33741217453.96056</v>
      </c>
      <c r="F6">
        <v>15768052134.65424</v>
      </c>
      <c r="J6" t="s">
        <v>7</v>
      </c>
      <c r="K6">
        <v>0.99996665298421605</v>
      </c>
    </row>
    <row r="7" spans="1:38" x14ac:dyDescent="0.3">
      <c r="A7" s="1">
        <v>1997</v>
      </c>
      <c r="B7">
        <v>100123787215.2995</v>
      </c>
      <c r="C7">
        <v>8770708092.5050144</v>
      </c>
      <c r="D7">
        <v>48600086475.943657</v>
      </c>
      <c r="E7">
        <v>38217046536.719276</v>
      </c>
      <c r="F7">
        <v>14747583185.951571</v>
      </c>
      <c r="J7" t="s">
        <v>8</v>
      </c>
      <c r="K7">
        <v>0.99993330708045547</v>
      </c>
    </row>
    <row r="8" spans="1:38" x14ac:dyDescent="0.3">
      <c r="A8" s="1">
        <v>1998</v>
      </c>
      <c r="B8">
        <v>85728207781.778458</v>
      </c>
      <c r="C8">
        <v>8138733103.8084326</v>
      </c>
      <c r="D8">
        <v>41960573660.882332</v>
      </c>
      <c r="E8">
        <v>26995844890.242722</v>
      </c>
      <c r="F8">
        <v>18428037251.38953</v>
      </c>
      <c r="J8" t="s">
        <v>9</v>
      </c>
      <c r="K8">
        <v>0.99992304663129472</v>
      </c>
    </row>
    <row r="9" spans="1:38" x14ac:dyDescent="0.3">
      <c r="A9" s="1">
        <v>1999</v>
      </c>
      <c r="B9">
        <v>86286849754.890533</v>
      </c>
      <c r="C9">
        <v>8099556507.9232092</v>
      </c>
      <c r="D9">
        <v>44253453037.451683</v>
      </c>
      <c r="E9">
        <v>28208444226.018711</v>
      </c>
      <c r="F9">
        <v>14673233598.25647</v>
      </c>
      <c r="J9" t="s">
        <v>10</v>
      </c>
      <c r="K9">
        <v>1097872382.4419613</v>
      </c>
      <c r="AH9" s="1"/>
      <c r="AI9" s="1"/>
      <c r="AJ9" s="1"/>
      <c r="AK9" s="1"/>
      <c r="AL9" s="1"/>
    </row>
    <row r="10" spans="1:38" ht="15" thickBot="1" x14ac:dyDescent="0.35">
      <c r="A10" s="1">
        <v>2000</v>
      </c>
      <c r="B10">
        <v>96076539925.740875</v>
      </c>
      <c r="C10">
        <v>10092037938.16921</v>
      </c>
      <c r="D10">
        <v>50305081953.615013</v>
      </c>
      <c r="E10">
        <v>33793996738.90913</v>
      </c>
      <c r="F10">
        <v>11853212626.953159</v>
      </c>
      <c r="J10" s="2" t="s">
        <v>11</v>
      </c>
      <c r="K10" s="2">
        <v>31</v>
      </c>
      <c r="AG10" s="1"/>
    </row>
    <row r="11" spans="1:38" x14ac:dyDescent="0.3">
      <c r="A11" s="1">
        <v>2001</v>
      </c>
      <c r="B11">
        <v>89793790669.651505</v>
      </c>
      <c r="C11">
        <v>10424993149.05262</v>
      </c>
      <c r="D11">
        <v>51950106126.895729</v>
      </c>
      <c r="E11">
        <v>24791555391.095612</v>
      </c>
      <c r="F11">
        <v>14812613333.64587</v>
      </c>
      <c r="AG11" s="1"/>
    </row>
    <row r="12" spans="1:38" ht="15" thickBot="1" x14ac:dyDescent="0.35">
      <c r="A12" s="1">
        <v>2002</v>
      </c>
      <c r="B12">
        <v>92538372869.694199</v>
      </c>
      <c r="C12">
        <v>10956847694.72374</v>
      </c>
      <c r="D12">
        <v>53693367765.225723</v>
      </c>
      <c r="E12">
        <v>23202713298.64827</v>
      </c>
      <c r="F12">
        <v>17051326156.547489</v>
      </c>
      <c r="J12" t="s">
        <v>12</v>
      </c>
      <c r="AG12" s="1"/>
    </row>
    <row r="13" spans="1:38" x14ac:dyDescent="0.3">
      <c r="A13" s="1">
        <v>2003</v>
      </c>
      <c r="B13">
        <v>97646401095.636902</v>
      </c>
      <c r="C13">
        <v>11145442241.14229</v>
      </c>
      <c r="D13">
        <v>55609083546.33239</v>
      </c>
      <c r="E13">
        <v>16819128644.92421</v>
      </c>
      <c r="F13">
        <v>27295927006.519989</v>
      </c>
      <c r="J13" s="3"/>
      <c r="K13" s="3" t="s">
        <v>17</v>
      </c>
      <c r="L13" s="3" t="s">
        <v>18</v>
      </c>
      <c r="M13" s="3" t="s">
        <v>19</v>
      </c>
      <c r="N13" s="3" t="s">
        <v>20</v>
      </c>
      <c r="O13" s="3" t="s">
        <v>21</v>
      </c>
      <c r="AG13" s="1"/>
    </row>
    <row r="14" spans="1:38" x14ac:dyDescent="0.3">
      <c r="A14" s="1">
        <v>2004</v>
      </c>
      <c r="B14">
        <v>115033593101.0491</v>
      </c>
      <c r="C14">
        <v>11869937073.578239</v>
      </c>
      <c r="D14">
        <v>60182235769.375488</v>
      </c>
      <c r="E14">
        <v>26334021208.972988</v>
      </c>
      <c r="F14">
        <v>30345491850.803558</v>
      </c>
      <c r="J14" t="s">
        <v>13</v>
      </c>
      <c r="K14">
        <v>4</v>
      </c>
      <c r="L14">
        <v>4.698598911964172E+23</v>
      </c>
      <c r="M14">
        <v>1.174649727991043E+23</v>
      </c>
      <c r="N14">
        <v>97455.120279809547</v>
      </c>
      <c r="O14">
        <v>7.2299887677738959E-54</v>
      </c>
      <c r="AG14" s="1"/>
    </row>
    <row r="15" spans="1:38" x14ac:dyDescent="0.3">
      <c r="A15" s="1">
        <v>2005</v>
      </c>
      <c r="B15">
        <v>127807848728.3983</v>
      </c>
      <c r="C15">
        <v>12649325851.945181</v>
      </c>
      <c r="D15">
        <v>63578040575.65593</v>
      </c>
      <c r="E15">
        <v>27487552549.06131</v>
      </c>
      <c r="F15">
        <v>38200261115.587189</v>
      </c>
      <c r="J15" t="s">
        <v>14</v>
      </c>
      <c r="K15">
        <v>26</v>
      </c>
      <c r="L15">
        <v>3.1338417971348488E+19</v>
      </c>
      <c r="M15">
        <v>1.205323768128788E+18</v>
      </c>
      <c r="AG15" s="1"/>
    </row>
    <row r="16" spans="1:38" ht="15" thickBot="1" x14ac:dyDescent="0.35">
      <c r="A16" s="1">
        <v>2006</v>
      </c>
      <c r="B16">
        <v>148627286361.35071</v>
      </c>
      <c r="C16">
        <v>14724409399.263531</v>
      </c>
      <c r="D16">
        <v>71360466426.211807</v>
      </c>
      <c r="E16">
        <v>33261691965.614658</v>
      </c>
      <c r="F16">
        <v>45646166326.71106</v>
      </c>
      <c r="J16" s="2" t="s">
        <v>15</v>
      </c>
      <c r="K16" s="2">
        <v>30</v>
      </c>
      <c r="L16" s="2">
        <v>4.6989122961438853E+23</v>
      </c>
      <c r="M16" s="2"/>
      <c r="N16" s="2"/>
      <c r="O16" s="2"/>
      <c r="AG16" s="1"/>
    </row>
    <row r="17" spans="1:33" ht="15" thickBot="1" x14ac:dyDescent="0.35">
      <c r="A17" s="1">
        <v>2007</v>
      </c>
      <c r="B17">
        <v>180941701357.97049</v>
      </c>
      <c r="C17">
        <v>16531064254.4433</v>
      </c>
      <c r="D17">
        <v>83056024077.998703</v>
      </c>
      <c r="E17">
        <v>41735927627.990677</v>
      </c>
      <c r="F17">
        <v>56581040964.712402</v>
      </c>
      <c r="AG17" s="1"/>
    </row>
    <row r="18" spans="1:33" x14ac:dyDescent="0.3">
      <c r="A18" s="1">
        <v>2008</v>
      </c>
      <c r="B18">
        <v>193617323539.20279</v>
      </c>
      <c r="C18">
        <v>19580934098.826672</v>
      </c>
      <c r="D18">
        <v>96932843579.687332</v>
      </c>
      <c r="E18">
        <v>58394358173.700447</v>
      </c>
      <c r="F18">
        <v>40002940218.155701</v>
      </c>
      <c r="J18" s="3"/>
      <c r="K18" s="3" t="s">
        <v>22</v>
      </c>
      <c r="L18" s="3" t="s">
        <v>10</v>
      </c>
      <c r="M18" s="3" t="s">
        <v>23</v>
      </c>
      <c r="N18" s="3" t="s">
        <v>24</v>
      </c>
      <c r="O18" s="3" t="s">
        <v>25</v>
      </c>
      <c r="P18" s="3" t="s">
        <v>26</v>
      </c>
      <c r="Q18" s="3" t="s">
        <v>27</v>
      </c>
      <c r="R18" s="3" t="s">
        <v>28</v>
      </c>
      <c r="AG18" s="1"/>
    </row>
    <row r="19" spans="1:33" x14ac:dyDescent="0.3">
      <c r="A19" s="1">
        <v>2009</v>
      </c>
      <c r="B19">
        <v>194150283771.5665</v>
      </c>
      <c r="C19">
        <v>19279072405.578491</v>
      </c>
      <c r="D19">
        <v>95197505697.775543</v>
      </c>
      <c r="E19">
        <v>53139156351.086098</v>
      </c>
      <c r="F19">
        <v>45619605160.483032</v>
      </c>
      <c r="J19" t="s">
        <v>16</v>
      </c>
      <c r="K19">
        <v>-275546448.50371552</v>
      </c>
      <c r="L19">
        <v>544198602.21435571</v>
      </c>
      <c r="M19">
        <v>-0.50633435547704675</v>
      </c>
      <c r="N19">
        <v>0.61688877860865743</v>
      </c>
      <c r="O19">
        <v>-1394162695.8236263</v>
      </c>
      <c r="P19">
        <v>843069798.81619525</v>
      </c>
      <c r="Q19">
        <v>-1394162695.8236263</v>
      </c>
      <c r="R19">
        <v>843069798.81619525</v>
      </c>
      <c r="AG19" s="1"/>
    </row>
    <row r="20" spans="1:33" x14ac:dyDescent="0.3">
      <c r="A20" s="1">
        <v>2010</v>
      </c>
      <c r="B20">
        <v>239807980591.23969</v>
      </c>
      <c r="C20">
        <v>23241154434.004059</v>
      </c>
      <c r="D20">
        <v>110382190643.5459</v>
      </c>
      <c r="E20">
        <v>66326636880.751709</v>
      </c>
      <c r="F20">
        <v>63099153066.942017</v>
      </c>
      <c r="J20" t="s">
        <v>1</v>
      </c>
      <c r="K20">
        <v>0.42153728119071071</v>
      </c>
      <c r="L20">
        <v>0.12437438212788854</v>
      </c>
      <c r="M20" s="5">
        <v>3.3892613091115744</v>
      </c>
      <c r="N20">
        <v>2.2447371332842414E-3</v>
      </c>
      <c r="O20">
        <v>0.16588207731381782</v>
      </c>
      <c r="P20">
        <v>0.67719248506760366</v>
      </c>
      <c r="Q20">
        <v>0.16588207731381782</v>
      </c>
      <c r="R20">
        <v>0.67719248506760366</v>
      </c>
      <c r="AG20" s="1"/>
    </row>
    <row r="21" spans="1:33" x14ac:dyDescent="0.3">
      <c r="A21" s="1">
        <v>2011</v>
      </c>
      <c r="B21">
        <v>279356499090.45813</v>
      </c>
      <c r="C21">
        <v>25803720217.272388</v>
      </c>
      <c r="D21">
        <v>128091806490.1859</v>
      </c>
      <c r="E21">
        <v>74565820941.089676</v>
      </c>
      <c r="F21">
        <v>76981672412.257751</v>
      </c>
      <c r="J21" t="s">
        <v>2</v>
      </c>
      <c r="K21">
        <v>0.82720998799064327</v>
      </c>
      <c r="L21">
        <v>3.4795042505154708E-2</v>
      </c>
      <c r="M21" s="5">
        <v>23.773788690388763</v>
      </c>
      <c r="N21">
        <v>3.6433969633614115E-19</v>
      </c>
      <c r="O21">
        <v>0.75568775380246767</v>
      </c>
      <c r="P21">
        <v>0.89873222217881887</v>
      </c>
      <c r="Q21">
        <v>0.75568775380246767</v>
      </c>
      <c r="R21">
        <v>0.89873222217881887</v>
      </c>
      <c r="AG21" s="1"/>
    </row>
    <row r="22" spans="1:33" x14ac:dyDescent="0.3">
      <c r="A22" s="1">
        <v>2012</v>
      </c>
      <c r="B22">
        <v>295092888076.58948</v>
      </c>
      <c r="C22">
        <v>26138935212.00695</v>
      </c>
      <c r="D22">
        <v>136226429890.6277</v>
      </c>
      <c r="E22">
        <v>86352862662.001984</v>
      </c>
      <c r="F22">
        <v>71489970200.275879</v>
      </c>
      <c r="J22" t="s">
        <v>3</v>
      </c>
      <c r="K22">
        <v>1.095920850171229</v>
      </c>
      <c r="L22">
        <v>3.4386285454522041E-2</v>
      </c>
      <c r="M22" s="5">
        <v>31.870870484706792</v>
      </c>
      <c r="N22">
        <v>2.2860494582686009E-22</v>
      </c>
      <c r="O22">
        <v>1.0252388281338818</v>
      </c>
      <c r="P22">
        <v>1.1666028722085762</v>
      </c>
      <c r="Q22">
        <v>1.0252388281338818</v>
      </c>
      <c r="R22">
        <v>1.1666028722085762</v>
      </c>
      <c r="AG22" s="1"/>
    </row>
    <row r="23" spans="1:33" ht="15" thickBot="1" x14ac:dyDescent="0.35">
      <c r="A23" s="1">
        <v>2013</v>
      </c>
      <c r="B23">
        <v>307576360584.99158</v>
      </c>
      <c r="C23">
        <v>29970910253.336529</v>
      </c>
      <c r="D23">
        <v>144799808199.4725</v>
      </c>
      <c r="E23">
        <v>92209861743.786453</v>
      </c>
      <c r="F23">
        <v>71092623671.381714</v>
      </c>
      <c r="J23" s="2" t="s">
        <v>4</v>
      </c>
      <c r="K23" s="2">
        <v>1.0620680572366823</v>
      </c>
      <c r="L23" s="2">
        <v>2.1755764572050727E-2</v>
      </c>
      <c r="M23" s="7">
        <v>48.817776719329999</v>
      </c>
      <c r="N23" s="2">
        <v>4.1959460004623495E-27</v>
      </c>
      <c r="O23" s="2">
        <v>1.0173484426986483</v>
      </c>
      <c r="P23" s="2">
        <v>1.1067876717747163</v>
      </c>
      <c r="Q23" s="2">
        <v>1.0173484426986483</v>
      </c>
      <c r="R23" s="2">
        <v>1.1067876717747163</v>
      </c>
      <c r="AG23" s="1"/>
    </row>
    <row r="24" spans="1:33" x14ac:dyDescent="0.3">
      <c r="A24" s="1">
        <v>2014</v>
      </c>
      <c r="B24">
        <v>314863580758.45471</v>
      </c>
      <c r="C24">
        <v>30324612288.38641</v>
      </c>
      <c r="D24">
        <v>148664141115.18881</v>
      </c>
      <c r="E24">
        <v>92664377885.639877</v>
      </c>
      <c r="F24">
        <v>73803243755.179321</v>
      </c>
      <c r="AG24" s="1"/>
    </row>
    <row r="25" spans="1:33" x14ac:dyDescent="0.3">
      <c r="A25" s="1">
        <v>2015</v>
      </c>
      <c r="B25">
        <v>307998545269.39789</v>
      </c>
      <c r="C25">
        <v>31387849362.64616</v>
      </c>
      <c r="D25">
        <v>145834197079.6283</v>
      </c>
      <c r="E25">
        <v>78087465677.44986</v>
      </c>
      <c r="F25">
        <v>84076882512.319763</v>
      </c>
      <c r="AG25" s="1"/>
    </row>
    <row r="26" spans="1:33" x14ac:dyDescent="0.3">
      <c r="A26" s="1">
        <v>2016</v>
      </c>
      <c r="B26">
        <v>319030057631.08868</v>
      </c>
      <c r="C26">
        <v>32724281348.57616</v>
      </c>
      <c r="D26">
        <v>149038830411.7272</v>
      </c>
      <c r="E26">
        <v>84366065263.118271</v>
      </c>
      <c r="F26">
        <v>83609811037.779419</v>
      </c>
      <c r="AG26" s="1"/>
    </row>
    <row r="27" spans="1:33" x14ac:dyDescent="0.3">
      <c r="A27" s="1">
        <v>2017</v>
      </c>
      <c r="B27">
        <v>343272878686.38782</v>
      </c>
      <c r="C27">
        <v>34983724677.299637</v>
      </c>
      <c r="D27">
        <v>155786375074.67819</v>
      </c>
      <c r="E27">
        <v>93684450639.969589</v>
      </c>
      <c r="F27">
        <v>91487951916.287964</v>
      </c>
      <c r="AG27" s="1"/>
    </row>
    <row r="28" spans="1:33" x14ac:dyDescent="0.3">
      <c r="A28" s="1">
        <v>2018</v>
      </c>
      <c r="B28">
        <v>376869492498.0094</v>
      </c>
      <c r="C28">
        <v>37605887123.918137</v>
      </c>
      <c r="D28">
        <v>167581747899.3092</v>
      </c>
      <c r="E28">
        <v>93313523748.519089</v>
      </c>
      <c r="F28">
        <v>111189746464.00391</v>
      </c>
      <c r="J28" t="s">
        <v>41</v>
      </c>
      <c r="AG28" s="1"/>
    </row>
    <row r="29" spans="1:33" ht="15" thickBot="1" x14ac:dyDescent="0.35">
      <c r="A29" s="1">
        <v>2019</v>
      </c>
      <c r="B29">
        <v>376837580397.57861</v>
      </c>
      <c r="C29">
        <v>38597801720.915024</v>
      </c>
      <c r="D29">
        <v>171712587544.84451</v>
      </c>
      <c r="E29">
        <v>92690362846.53244</v>
      </c>
      <c r="F29">
        <v>111111982629.57809</v>
      </c>
      <c r="AG29" s="1"/>
    </row>
    <row r="30" spans="1:33" x14ac:dyDescent="0.3">
      <c r="A30" s="1">
        <v>2020</v>
      </c>
      <c r="B30">
        <v>348392090695.21692</v>
      </c>
      <c r="C30">
        <v>42616590637.959846</v>
      </c>
      <c r="D30">
        <v>154772269018.41071</v>
      </c>
      <c r="E30">
        <v>78810821153.520004</v>
      </c>
      <c r="F30">
        <v>108710106672.117</v>
      </c>
      <c r="J30" s="4" t="s">
        <v>6</v>
      </c>
      <c r="K30" s="4"/>
      <c r="AG30" s="1"/>
    </row>
    <row r="31" spans="1:33" x14ac:dyDescent="0.3">
      <c r="A31" s="1">
        <v>2021</v>
      </c>
      <c r="B31">
        <v>423797100521.55481</v>
      </c>
      <c r="C31">
        <v>45682528174.900612</v>
      </c>
      <c r="D31">
        <v>170611835058.57529</v>
      </c>
      <c r="E31">
        <v>97808234268.688187</v>
      </c>
      <c r="F31">
        <v>149453026201.29919</v>
      </c>
      <c r="J31" t="s">
        <v>7</v>
      </c>
      <c r="K31">
        <v>0.9938100174157557</v>
      </c>
      <c r="M31" t="s">
        <v>68</v>
      </c>
      <c r="N31">
        <f>1/(1-K32)</f>
        <v>81.026447679783871</v>
      </c>
      <c r="AG31" s="1"/>
    </row>
    <row r="32" spans="1:33" x14ac:dyDescent="0.3">
      <c r="A32" s="1">
        <v>2022</v>
      </c>
      <c r="B32">
        <v>466788426791.96637</v>
      </c>
      <c r="C32">
        <v>46757701460.9039</v>
      </c>
      <c r="D32">
        <v>186093378604.11539</v>
      </c>
      <c r="E32">
        <v>102327755723.4633</v>
      </c>
      <c r="F32">
        <v>169176458129.483</v>
      </c>
      <c r="J32" t="s">
        <v>8</v>
      </c>
      <c r="K32">
        <v>0.98765835071590458</v>
      </c>
      <c r="AG32" s="1"/>
    </row>
    <row r="33" spans="1:33" x14ac:dyDescent="0.3">
      <c r="A33" s="1"/>
      <c r="J33" t="s">
        <v>9</v>
      </c>
      <c r="K33">
        <v>0.98628705635100511</v>
      </c>
      <c r="AG33" s="1"/>
    </row>
    <row r="34" spans="1:33" x14ac:dyDescent="0.3">
      <c r="J34" t="s">
        <v>10</v>
      </c>
      <c r="K34">
        <v>6072291432.9421043</v>
      </c>
      <c r="AG34" s="1"/>
    </row>
    <row r="35" spans="1:33" ht="15" thickBot="1" x14ac:dyDescent="0.35">
      <c r="J35" s="2" t="s">
        <v>11</v>
      </c>
      <c r="K35" s="2">
        <v>31</v>
      </c>
      <c r="AG35" s="1"/>
    </row>
    <row r="36" spans="1:33" x14ac:dyDescent="0.3">
      <c r="AG36" s="1"/>
    </row>
    <row r="37" spans="1:33" ht="15" thickBot="1" x14ac:dyDescent="0.35">
      <c r="J37" t="s">
        <v>12</v>
      </c>
      <c r="AG37" s="1"/>
    </row>
    <row r="38" spans="1:33" x14ac:dyDescent="0.3">
      <c r="J38" s="3"/>
      <c r="K38" s="3" t="s">
        <v>17</v>
      </c>
      <c r="L38" s="3" t="s">
        <v>18</v>
      </c>
      <c r="M38" s="3" t="s">
        <v>19</v>
      </c>
      <c r="N38" s="3" t="s">
        <v>20</v>
      </c>
      <c r="O38" s="3" t="s">
        <v>21</v>
      </c>
      <c r="AG38" s="1"/>
    </row>
    <row r="39" spans="1:33" x14ac:dyDescent="0.3">
      <c r="J39" t="s">
        <v>13</v>
      </c>
      <c r="K39">
        <v>3</v>
      </c>
      <c r="L39">
        <v>7.9671412558001212E+22</v>
      </c>
      <c r="M39">
        <v>2.6557137519333737E+22</v>
      </c>
      <c r="N39">
        <v>720.23802911805433</v>
      </c>
      <c r="O39">
        <v>7.2514437512691256E-26</v>
      </c>
      <c r="AG39" s="1"/>
    </row>
    <row r="40" spans="1:33" x14ac:dyDescent="0.3">
      <c r="J40" t="s">
        <v>14</v>
      </c>
      <c r="K40">
        <v>27</v>
      </c>
      <c r="L40">
        <v>9.9556352765771606E+20</v>
      </c>
      <c r="M40">
        <v>3.6872723246582075E+19</v>
      </c>
      <c r="AG40" s="1"/>
    </row>
    <row r="41" spans="1:33" ht="15" thickBot="1" x14ac:dyDescent="0.35">
      <c r="J41" s="2" t="s">
        <v>15</v>
      </c>
      <c r="K41" s="2">
        <v>30</v>
      </c>
      <c r="L41" s="2">
        <v>8.0666976085658929E+22</v>
      </c>
      <c r="M41" s="2"/>
      <c r="N41" s="2"/>
      <c r="O41" s="2"/>
    </row>
    <row r="42" spans="1:33" ht="15" thickBot="1" x14ac:dyDescent="0.35"/>
    <row r="43" spans="1:33" x14ac:dyDescent="0.3">
      <c r="J43" s="3"/>
      <c r="K43" s="3" t="s">
        <v>22</v>
      </c>
      <c r="L43" s="3" t="s">
        <v>10</v>
      </c>
      <c r="M43" s="3" t="s">
        <v>23</v>
      </c>
      <c r="N43" s="3" t="s">
        <v>24</v>
      </c>
      <c r="O43" s="3" t="s">
        <v>25</v>
      </c>
      <c r="P43" s="3" t="s">
        <v>26</v>
      </c>
      <c r="Q43" s="3" t="s">
        <v>27</v>
      </c>
      <c r="R43" s="3" t="s">
        <v>28</v>
      </c>
    </row>
    <row r="44" spans="1:33" x14ac:dyDescent="0.3">
      <c r="J44" t="s">
        <v>16</v>
      </c>
      <c r="K44">
        <v>7973481145.1204529</v>
      </c>
      <c r="L44">
        <v>2589415191.4276562</v>
      </c>
      <c r="M44">
        <v>3.079259429510155</v>
      </c>
      <c r="N44">
        <v>4.7268357986030339E-3</v>
      </c>
      <c r="O44">
        <v>2660440035.5115471</v>
      </c>
      <c r="P44">
        <v>13286522254.729359</v>
      </c>
      <c r="Q44">
        <v>2660440035.5115471</v>
      </c>
      <c r="R44">
        <v>13286522254.729359</v>
      </c>
    </row>
    <row r="45" spans="1:33" x14ac:dyDescent="0.3">
      <c r="J45" t="s">
        <v>3</v>
      </c>
      <c r="K45">
        <v>0.76901791700303024</v>
      </c>
      <c r="L45">
        <v>0.11945157349333398</v>
      </c>
      <c r="M45">
        <v>6.4379052909331955</v>
      </c>
      <c r="N45">
        <v>6.7302982402865812E-7</v>
      </c>
      <c r="O45">
        <v>0.52392353326781993</v>
      </c>
      <c r="P45">
        <v>1.0141123007382404</v>
      </c>
      <c r="Q45">
        <v>0.52392353326781993</v>
      </c>
      <c r="R45">
        <v>1.0141123007382404</v>
      </c>
    </row>
    <row r="46" spans="1:33" x14ac:dyDescent="0.3">
      <c r="J46" t="s">
        <v>4</v>
      </c>
      <c r="K46">
        <v>-1.1216369312191334E-2</v>
      </c>
      <c r="L46">
        <v>0.12031096412778013</v>
      </c>
      <c r="M46">
        <v>-9.3228155833566653E-2</v>
      </c>
      <c r="N46">
        <v>0.92641066625053614</v>
      </c>
      <c r="O46">
        <v>-0.25807407697673557</v>
      </c>
      <c r="P46">
        <v>0.2356413383523529</v>
      </c>
      <c r="Q46">
        <v>-0.25807407697673557</v>
      </c>
      <c r="R46">
        <v>0.2356413383523529</v>
      </c>
    </row>
    <row r="47" spans="1:33" ht="15" thickBot="1" x14ac:dyDescent="0.35">
      <c r="J47" s="2" t="s">
        <v>1</v>
      </c>
      <c r="K47" s="2">
        <v>2.2537937062998967</v>
      </c>
      <c r="L47" s="2">
        <v>0.53393584032803654</v>
      </c>
      <c r="M47" s="2">
        <v>4.22109462611692</v>
      </c>
      <c r="N47" s="2">
        <v>2.4601137259281232E-4</v>
      </c>
      <c r="O47" s="2">
        <v>1.1582478552722861</v>
      </c>
      <c r="P47" s="2">
        <v>3.3493395573275073</v>
      </c>
      <c r="Q47" s="2">
        <v>1.1582478552722861</v>
      </c>
      <c r="R47" s="2">
        <v>3.3493395573275073</v>
      </c>
    </row>
    <row r="50" spans="10:15" x14ac:dyDescent="0.3">
      <c r="J50" t="s">
        <v>42</v>
      </c>
    </row>
    <row r="51" spans="10:15" ht="15" thickBot="1" x14ac:dyDescent="0.35"/>
    <row r="52" spans="10:15" x14ac:dyDescent="0.3">
      <c r="J52" s="4" t="s">
        <v>6</v>
      </c>
      <c r="K52" s="4"/>
    </row>
    <row r="53" spans="10:15" x14ac:dyDescent="0.3">
      <c r="J53" t="s">
        <v>7</v>
      </c>
      <c r="K53">
        <v>0.98093370444331451</v>
      </c>
    </row>
    <row r="54" spans="10:15" x14ac:dyDescent="0.3">
      <c r="J54" t="s">
        <v>8</v>
      </c>
      <c r="K54">
        <v>0.96223093251288394</v>
      </c>
      <c r="M54" t="s">
        <v>69</v>
      </c>
      <c r="N54">
        <f>1/(1-K54)</f>
        <v>26.476692874165458</v>
      </c>
    </row>
    <row r="55" spans="10:15" x14ac:dyDescent="0.3">
      <c r="J55" t="s">
        <v>9</v>
      </c>
      <c r="K55">
        <v>0.95803436945875986</v>
      </c>
    </row>
    <row r="56" spans="10:15" x14ac:dyDescent="0.3">
      <c r="J56" t="s">
        <v>10</v>
      </c>
      <c r="K56">
        <v>6144474045.9781704</v>
      </c>
    </row>
    <row r="57" spans="10:15" ht="15" thickBot="1" x14ac:dyDescent="0.35">
      <c r="J57" s="2" t="s">
        <v>11</v>
      </c>
      <c r="K57" s="2">
        <v>31</v>
      </c>
    </row>
    <row r="59" spans="10:15" ht="15" thickBot="1" x14ac:dyDescent="0.35">
      <c r="J59" t="s">
        <v>12</v>
      </c>
    </row>
    <row r="60" spans="10:15" x14ac:dyDescent="0.3">
      <c r="J60" s="3"/>
      <c r="K60" s="3" t="s">
        <v>17</v>
      </c>
      <c r="L60" s="3" t="s">
        <v>18</v>
      </c>
      <c r="M60" s="3" t="s">
        <v>19</v>
      </c>
      <c r="N60" s="3" t="s">
        <v>20</v>
      </c>
      <c r="O60" s="3" t="s">
        <v>21</v>
      </c>
    </row>
    <row r="61" spans="10:15" x14ac:dyDescent="0.3">
      <c r="J61" t="s">
        <v>13</v>
      </c>
      <c r="K61">
        <v>3</v>
      </c>
      <c r="L61">
        <v>2.5970256797820709E+22</v>
      </c>
      <c r="M61">
        <v>8.6567522659402368E+21</v>
      </c>
      <c r="N61">
        <v>229.29023586748957</v>
      </c>
      <c r="O61">
        <v>2.587985040965952E-19</v>
      </c>
    </row>
    <row r="62" spans="10:15" x14ac:dyDescent="0.3">
      <c r="J62" t="s">
        <v>14</v>
      </c>
      <c r="K62">
        <v>27</v>
      </c>
      <c r="L62">
        <v>1.0193731551458823E+21</v>
      </c>
      <c r="M62">
        <v>3.7754561301699346E+19</v>
      </c>
    </row>
    <row r="63" spans="10:15" ht="15" thickBot="1" x14ac:dyDescent="0.35">
      <c r="J63" s="2" t="s">
        <v>15</v>
      </c>
      <c r="K63" s="2">
        <v>30</v>
      </c>
      <c r="L63" s="2">
        <v>2.6989629952966592E+22</v>
      </c>
      <c r="M63" s="2"/>
      <c r="N63" s="2"/>
      <c r="O63" s="2"/>
    </row>
    <row r="64" spans="10:15" ht="15" thickBot="1" x14ac:dyDescent="0.35"/>
    <row r="65" spans="10:18" x14ac:dyDescent="0.3">
      <c r="J65" s="3"/>
      <c r="K65" s="3" t="s">
        <v>22</v>
      </c>
      <c r="L65" s="3" t="s">
        <v>10</v>
      </c>
      <c r="M65" s="3" t="s">
        <v>23</v>
      </c>
      <c r="N65" s="3" t="s">
        <v>24</v>
      </c>
      <c r="O65" s="3" t="s">
        <v>25</v>
      </c>
      <c r="P65" s="3" t="s">
        <v>26</v>
      </c>
      <c r="Q65" s="3" t="s">
        <v>27</v>
      </c>
      <c r="R65" s="3" t="s">
        <v>28</v>
      </c>
    </row>
    <row r="66" spans="10:18" x14ac:dyDescent="0.3">
      <c r="J66" t="s">
        <v>16</v>
      </c>
      <c r="K66">
        <v>-3728408244.9041901</v>
      </c>
      <c r="L66">
        <v>2959994978.0128145</v>
      </c>
      <c r="M66">
        <v>-1.2595995170935215</v>
      </c>
      <c r="N66">
        <v>0.21859384047996344</v>
      </c>
      <c r="O66">
        <v>-9801816269.4192772</v>
      </c>
      <c r="P66">
        <v>2344999779.6108961</v>
      </c>
      <c r="Q66">
        <v>-9801816269.4192772</v>
      </c>
      <c r="R66">
        <v>2344999779.6108961</v>
      </c>
    </row>
    <row r="67" spans="10:18" x14ac:dyDescent="0.3">
      <c r="J67" t="s">
        <v>4</v>
      </c>
      <c r="K67">
        <v>-0.11148096961115238</v>
      </c>
      <c r="L67">
        <v>0.11985564723837368</v>
      </c>
      <c r="M67">
        <v>-0.93012696672885664</v>
      </c>
      <c r="N67">
        <v>0.36054751238965255</v>
      </c>
      <c r="O67">
        <v>-0.35740444418734357</v>
      </c>
      <c r="P67">
        <v>0.13444250496503884</v>
      </c>
      <c r="Q67">
        <v>-0.35740444418734357</v>
      </c>
      <c r="R67">
        <v>0.13444250496503884</v>
      </c>
    </row>
    <row r="68" spans="10:18" x14ac:dyDescent="0.3">
      <c r="J68" t="s">
        <v>1</v>
      </c>
      <c r="K68">
        <v>-0.53522560410916298</v>
      </c>
      <c r="L68">
        <v>0.6884241708462312</v>
      </c>
      <c r="M68">
        <v>-0.77746486363377965</v>
      </c>
      <c r="N68">
        <v>0.44364381889157278</v>
      </c>
      <c r="O68">
        <v>-1.9477553261340981</v>
      </c>
      <c r="P68">
        <v>0.87730411791577212</v>
      </c>
      <c r="Q68">
        <v>-1.9477553261340981</v>
      </c>
      <c r="R68">
        <v>0.87730411791577212</v>
      </c>
    </row>
    <row r="69" spans="10:18" ht="15" thickBot="1" x14ac:dyDescent="0.35">
      <c r="J69" s="2" t="s">
        <v>2</v>
      </c>
      <c r="K69" s="2">
        <v>0.78740954107010119</v>
      </c>
      <c r="L69" s="2">
        <v>0.12230834494863524</v>
      </c>
      <c r="M69" s="2">
        <v>6.4379052909331955</v>
      </c>
      <c r="N69" s="2">
        <v>6.7302982402865812E-7</v>
      </c>
      <c r="O69" s="2">
        <v>0.536453546484294</v>
      </c>
      <c r="P69" s="2">
        <v>1.0383655356559083</v>
      </c>
      <c r="Q69" s="2">
        <v>0.536453546484294</v>
      </c>
      <c r="R69" s="2">
        <v>1.0383655356559083</v>
      </c>
    </row>
    <row r="72" spans="10:18" x14ac:dyDescent="0.3">
      <c r="J72" t="s">
        <v>43</v>
      </c>
    </row>
    <row r="73" spans="10:18" ht="15" thickBot="1" x14ac:dyDescent="0.35"/>
    <row r="74" spans="10:18" x14ac:dyDescent="0.3">
      <c r="J74" s="4" t="s">
        <v>6</v>
      </c>
      <c r="K74" s="4"/>
    </row>
    <row r="75" spans="10:18" x14ac:dyDescent="0.3">
      <c r="J75" t="s">
        <v>7</v>
      </c>
      <c r="K75">
        <v>0.97737531217236495</v>
      </c>
    </row>
    <row r="76" spans="10:18" x14ac:dyDescent="0.3">
      <c r="J76" t="s">
        <v>8</v>
      </c>
      <c r="K76">
        <v>0.95526250084402775</v>
      </c>
      <c r="M76" t="s">
        <v>70</v>
      </c>
      <c r="N76">
        <f>1/(1-K76)</f>
        <v>22.352612883290877</v>
      </c>
    </row>
    <row r="77" spans="10:18" x14ac:dyDescent="0.3">
      <c r="J77" t="s">
        <v>9</v>
      </c>
      <c r="K77">
        <v>0.95029166760447537</v>
      </c>
    </row>
    <row r="78" spans="10:18" x14ac:dyDescent="0.3">
      <c r="J78" t="s">
        <v>10</v>
      </c>
      <c r="K78">
        <v>9711708260.731163</v>
      </c>
    </row>
    <row r="79" spans="10:18" ht="15" thickBot="1" x14ac:dyDescent="0.35">
      <c r="J79" s="2" t="s">
        <v>11</v>
      </c>
      <c r="K79" s="2">
        <v>31</v>
      </c>
    </row>
    <row r="81" spans="10:18" ht="15" thickBot="1" x14ac:dyDescent="0.35">
      <c r="J81" t="s">
        <v>12</v>
      </c>
    </row>
    <row r="82" spans="10:18" x14ac:dyDescent="0.3">
      <c r="J82" s="3"/>
      <c r="K82" s="3" t="s">
        <v>17</v>
      </c>
      <c r="L82" s="3" t="s">
        <v>18</v>
      </c>
      <c r="M82" s="3" t="s">
        <v>19</v>
      </c>
      <c r="N82" s="3" t="s">
        <v>20</v>
      </c>
      <c r="O82" s="3" t="s">
        <v>21</v>
      </c>
    </row>
    <row r="83" spans="10:18" x14ac:dyDescent="0.3">
      <c r="J83" t="s">
        <v>13</v>
      </c>
      <c r="K83">
        <v>3</v>
      </c>
      <c r="L83">
        <v>5.4375848404564859E+22</v>
      </c>
      <c r="M83">
        <v>1.8125282801521619E+22</v>
      </c>
      <c r="N83">
        <v>192.17351594961764</v>
      </c>
      <c r="O83">
        <v>2.5364422179377412E-18</v>
      </c>
    </row>
    <row r="84" spans="10:18" x14ac:dyDescent="0.3">
      <c r="J84" t="s">
        <v>14</v>
      </c>
      <c r="K84">
        <v>27</v>
      </c>
      <c r="L84">
        <v>2.5465664882219554E+21</v>
      </c>
      <c r="M84">
        <v>9.4317277341553902E+19</v>
      </c>
    </row>
    <row r="85" spans="10:18" ht="15" thickBot="1" x14ac:dyDescent="0.35">
      <c r="J85" s="2" t="s">
        <v>15</v>
      </c>
      <c r="K85" s="2">
        <v>30</v>
      </c>
      <c r="L85" s="2">
        <v>5.6922414892786813E+22</v>
      </c>
      <c r="M85" s="2"/>
      <c r="N85" s="2"/>
      <c r="O85" s="2"/>
    </row>
    <row r="86" spans="10:18" ht="15" thickBot="1" x14ac:dyDescent="0.35"/>
    <row r="87" spans="10:18" x14ac:dyDescent="0.3">
      <c r="J87" s="3"/>
      <c r="K87" s="3" t="s">
        <v>22</v>
      </c>
      <c r="L87" s="3" t="s">
        <v>10</v>
      </c>
      <c r="M87" s="3" t="s">
        <v>23</v>
      </c>
      <c r="N87" s="3" t="s">
        <v>24</v>
      </c>
      <c r="O87" s="3" t="s">
        <v>25</v>
      </c>
      <c r="P87" s="3" t="s">
        <v>26</v>
      </c>
      <c r="Q87" s="3" t="s">
        <v>27</v>
      </c>
      <c r="R87" s="3" t="s">
        <v>28</v>
      </c>
    </row>
    <row r="88" spans="10:18" x14ac:dyDescent="0.3">
      <c r="J88" t="s">
        <v>16</v>
      </c>
      <c r="K88">
        <v>-8715799747.9554729</v>
      </c>
      <c r="L88">
        <v>4512266480.5821075</v>
      </c>
      <c r="M88">
        <v>-1.931579126690028</v>
      </c>
      <c r="N88">
        <v>6.3970392713062554E-2</v>
      </c>
      <c r="O88">
        <v>-17974205811.304939</v>
      </c>
      <c r="P88">
        <v>542606315.39399529</v>
      </c>
      <c r="Q88">
        <v>-17974205811.304939</v>
      </c>
      <c r="R88">
        <v>542606315.39399529</v>
      </c>
    </row>
    <row r="89" spans="10:18" x14ac:dyDescent="0.3">
      <c r="J89" t="s">
        <v>1</v>
      </c>
      <c r="K89">
        <v>3.9413692914133169</v>
      </c>
      <c r="L89">
        <v>0.79693742960280323</v>
      </c>
      <c r="M89">
        <v>4.9456445951819719</v>
      </c>
      <c r="N89">
        <v>3.5246018651595826E-5</v>
      </c>
      <c r="O89">
        <v>2.3061887536289256</v>
      </c>
      <c r="P89">
        <v>5.5765498291977078</v>
      </c>
      <c r="Q89">
        <v>2.3061887536289256</v>
      </c>
      <c r="R89">
        <v>5.5765498291977078</v>
      </c>
    </row>
    <row r="90" spans="10:18" x14ac:dyDescent="0.3">
      <c r="J90" t="s">
        <v>2</v>
      </c>
      <c r="K90">
        <v>-2.869051488572321E-2</v>
      </c>
      <c r="L90">
        <v>0.30774517235912119</v>
      </c>
      <c r="M90">
        <v>-9.3228155833564155E-2</v>
      </c>
      <c r="N90">
        <v>0.92641066625053803</v>
      </c>
      <c r="O90">
        <v>-0.66013145083165337</v>
      </c>
      <c r="P90">
        <v>0.60275042106020704</v>
      </c>
      <c r="Q90">
        <v>-0.66013145083165337</v>
      </c>
      <c r="R90">
        <v>0.60275042106020704</v>
      </c>
    </row>
    <row r="91" spans="10:18" ht="15" thickBot="1" x14ac:dyDescent="0.35">
      <c r="J91" s="2" t="s">
        <v>3</v>
      </c>
      <c r="K91" s="2">
        <v>-0.27849831031269684</v>
      </c>
      <c r="L91" s="2">
        <v>0.29941967094249661</v>
      </c>
      <c r="M91" s="2">
        <v>-0.93012696672885697</v>
      </c>
      <c r="N91" s="2">
        <v>0.36054751238965232</v>
      </c>
      <c r="O91" s="2">
        <v>-0.89285672838699681</v>
      </c>
      <c r="P91" s="2">
        <v>0.33586010776160319</v>
      </c>
      <c r="Q91" s="2">
        <v>-0.89285672838699681</v>
      </c>
      <c r="R91" s="2">
        <v>0.33586010776160319</v>
      </c>
    </row>
    <row r="95" spans="10:18" x14ac:dyDescent="0.3">
      <c r="J95" t="s">
        <v>44</v>
      </c>
    </row>
    <row r="96" spans="10:18" ht="15" thickBot="1" x14ac:dyDescent="0.35"/>
    <row r="97" spans="10:18" x14ac:dyDescent="0.3">
      <c r="J97" s="4" t="s">
        <v>6</v>
      </c>
      <c r="K97" s="4"/>
    </row>
    <row r="98" spans="10:18" x14ac:dyDescent="0.3">
      <c r="J98" t="s">
        <v>7</v>
      </c>
      <c r="K98">
        <v>0.9924636937363891</v>
      </c>
    </row>
    <row r="99" spans="10:18" x14ac:dyDescent="0.3">
      <c r="J99" t="s">
        <v>8</v>
      </c>
      <c r="K99">
        <v>0.98498418338487714</v>
      </c>
      <c r="M99" t="s">
        <v>70</v>
      </c>
      <c r="N99">
        <f>1/(1-K99)</f>
        <v>66.596444644433888</v>
      </c>
    </row>
    <row r="100" spans="10:18" x14ac:dyDescent="0.3">
      <c r="J100" t="s">
        <v>9</v>
      </c>
      <c r="K100">
        <v>0.98331575931653015</v>
      </c>
    </row>
    <row r="101" spans="10:18" x14ac:dyDescent="0.3">
      <c r="J101" t="s">
        <v>10</v>
      </c>
      <c r="K101">
        <v>1698787442.3822417</v>
      </c>
    </row>
    <row r="102" spans="10:18" ht="15" thickBot="1" x14ac:dyDescent="0.35">
      <c r="J102" s="2" t="s">
        <v>11</v>
      </c>
      <c r="K102" s="2">
        <v>31</v>
      </c>
    </row>
    <row r="104" spans="10:18" ht="15" thickBot="1" x14ac:dyDescent="0.35">
      <c r="J104" t="s">
        <v>12</v>
      </c>
    </row>
    <row r="105" spans="10:18" x14ac:dyDescent="0.3">
      <c r="J105" s="3"/>
      <c r="K105" s="3" t="s">
        <v>17</v>
      </c>
      <c r="L105" s="3" t="s">
        <v>18</v>
      </c>
      <c r="M105" s="3" t="s">
        <v>19</v>
      </c>
      <c r="N105" s="3" t="s">
        <v>20</v>
      </c>
      <c r="O105" s="3" t="s">
        <v>21</v>
      </c>
    </row>
    <row r="106" spans="10:18" x14ac:dyDescent="0.3">
      <c r="J106" t="s">
        <v>13</v>
      </c>
      <c r="K106">
        <v>3</v>
      </c>
      <c r="L106">
        <v>5.1111914564300927E+21</v>
      </c>
      <c r="M106">
        <v>1.7037304854766976E+21</v>
      </c>
      <c r="N106">
        <v>590.36800179990826</v>
      </c>
      <c r="O106">
        <v>1.0227030279190896E-24</v>
      </c>
    </row>
    <row r="107" spans="10:18" x14ac:dyDescent="0.3">
      <c r="J107" t="s">
        <v>14</v>
      </c>
      <c r="K107">
        <v>27</v>
      </c>
      <c r="L107">
        <v>7.7918726908681159E+19</v>
      </c>
      <c r="M107">
        <v>2.8858787743955983E+18</v>
      </c>
    </row>
    <row r="108" spans="10:18" ht="15" thickBot="1" x14ac:dyDescent="0.35">
      <c r="J108" s="2" t="s">
        <v>15</v>
      </c>
      <c r="K108" s="2">
        <v>30</v>
      </c>
      <c r="L108" s="2">
        <v>5.1891101833387741E+21</v>
      </c>
      <c r="M108" s="2"/>
      <c r="N108" s="2"/>
      <c r="O108" s="2"/>
    </row>
    <row r="109" spans="10:18" ht="15" thickBot="1" x14ac:dyDescent="0.35"/>
    <row r="110" spans="10:18" x14ac:dyDescent="0.3">
      <c r="J110" s="3"/>
      <c r="K110" s="3" t="s">
        <v>22</v>
      </c>
      <c r="L110" s="3" t="s">
        <v>10</v>
      </c>
      <c r="M110" s="3" t="s">
        <v>23</v>
      </c>
      <c r="N110" s="3" t="s">
        <v>24</v>
      </c>
      <c r="O110" s="3" t="s">
        <v>25</v>
      </c>
      <c r="P110" s="3" t="s">
        <v>26</v>
      </c>
      <c r="Q110" s="3" t="s">
        <v>27</v>
      </c>
      <c r="R110" s="3" t="s">
        <v>28</v>
      </c>
    </row>
    <row r="111" spans="10:18" x14ac:dyDescent="0.3">
      <c r="J111" t="s">
        <v>16</v>
      </c>
      <c r="K111">
        <v>-633069936.90822411</v>
      </c>
      <c r="L111">
        <v>833202582.79652131</v>
      </c>
      <c r="M111">
        <v>-0.75980313789164988</v>
      </c>
      <c r="N111">
        <v>0.45395584033839342</v>
      </c>
      <c r="O111">
        <v>-2342660422.7003183</v>
      </c>
      <c r="P111">
        <v>1076520548.8838704</v>
      </c>
      <c r="Q111">
        <v>-2342660422.7003183</v>
      </c>
      <c r="R111">
        <v>1076520548.8838704</v>
      </c>
    </row>
    <row r="112" spans="10:18" x14ac:dyDescent="0.3">
      <c r="J112" t="s">
        <v>2</v>
      </c>
      <c r="K112">
        <v>0.17639530922035057</v>
      </c>
      <c r="L112">
        <v>4.1788996657158732E-2</v>
      </c>
      <c r="M112">
        <v>4.2210946261169182</v>
      </c>
      <c r="N112">
        <v>2.4601137259281297E-4</v>
      </c>
      <c r="O112">
        <v>9.0651370626099625E-2</v>
      </c>
      <c r="P112">
        <v>0.26213924781460152</v>
      </c>
      <c r="Q112">
        <v>9.0651370626099625E-2</v>
      </c>
      <c r="R112">
        <v>0.26213924781460152</v>
      </c>
    </row>
    <row r="113" spans="10:18" x14ac:dyDescent="0.3">
      <c r="J113" t="s">
        <v>3</v>
      </c>
      <c r="K113">
        <v>-4.0911512600258236E-2</v>
      </c>
      <c r="L113">
        <v>5.2621686861889332E-2</v>
      </c>
      <c r="M113">
        <v>-0.77746486363377953</v>
      </c>
      <c r="N113">
        <v>0.44364381889157278</v>
      </c>
      <c r="O113">
        <v>-0.14888229553215249</v>
      </c>
      <c r="P113">
        <v>6.7059270331636028E-2</v>
      </c>
      <c r="Q113">
        <v>-0.14888229553215249</v>
      </c>
      <c r="R113">
        <v>6.7059270331636028E-2</v>
      </c>
    </row>
    <row r="114" spans="10:18" ht="15" thickBot="1" x14ac:dyDescent="0.35">
      <c r="J114" s="2" t="s">
        <v>4</v>
      </c>
      <c r="K114" s="2">
        <v>0.12059629264905712</v>
      </c>
      <c r="L114" s="2">
        <v>2.4384342693476502E-2</v>
      </c>
      <c r="M114" s="2">
        <v>4.9456445951819745</v>
      </c>
      <c r="N114" s="2">
        <v>3.5246018651595569E-5</v>
      </c>
      <c r="O114" s="2">
        <v>7.0563754186268951E-2</v>
      </c>
      <c r="P114" s="2">
        <v>0.17062883111184529</v>
      </c>
      <c r="Q114" s="2">
        <v>7.0563754186268951E-2</v>
      </c>
      <c r="R114" s="2">
        <v>0.17062883111184529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55AE-425C-4575-ADB4-C997C9C9B9E6}">
  <dimension ref="A1:AA165"/>
  <sheetViews>
    <sheetView workbookViewId="0">
      <selection activeCell="H20" sqref="H20"/>
    </sheetView>
  </sheetViews>
  <sheetFormatPr defaultRowHeight="14.4" x14ac:dyDescent="0.3"/>
  <cols>
    <col min="9" max="9" width="12.109375" customWidth="1"/>
    <col min="10" max="10" width="9.33203125" customWidth="1"/>
    <col min="12" max="12" width="10.6640625" bestFit="1" customWidth="1"/>
    <col min="13" max="16" width="12" bestFit="1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5" x14ac:dyDescent="0.3">
      <c r="A2" s="1">
        <v>1992</v>
      </c>
      <c r="B2">
        <v>52131320032.87973</v>
      </c>
      <c r="C2">
        <v>4601198182.6519508</v>
      </c>
      <c r="D2">
        <v>27189194133.460041</v>
      </c>
      <c r="E2">
        <v>18514801097.87368</v>
      </c>
      <c r="F2">
        <v>6328550547.6783752</v>
      </c>
    </row>
    <row r="3" spans="1:15" x14ac:dyDescent="0.3">
      <c r="A3" s="1">
        <v>1993</v>
      </c>
      <c r="B3">
        <v>60603815716.265282</v>
      </c>
      <c r="C3">
        <v>5461906892.6612415</v>
      </c>
      <c r="D3">
        <v>31898989411.378078</v>
      </c>
      <c r="E3">
        <v>22545861438.76281</v>
      </c>
      <c r="F3">
        <v>5990626262.9263306</v>
      </c>
    </row>
    <row r="4" spans="1:15" x14ac:dyDescent="0.3">
      <c r="A4" s="1">
        <v>1994</v>
      </c>
      <c r="B4">
        <v>73688724431.141174</v>
      </c>
      <c r="C4">
        <v>6020777193.7956476</v>
      </c>
      <c r="D4">
        <v>37683672854.782227</v>
      </c>
      <c r="E4">
        <v>24252476686.543011</v>
      </c>
      <c r="F4">
        <v>11915592322.860929</v>
      </c>
    </row>
    <row r="5" spans="1:15" x14ac:dyDescent="0.3">
      <c r="A5" s="1">
        <v>1995</v>
      </c>
      <c r="B5">
        <v>87812540788.429306</v>
      </c>
      <c r="C5">
        <v>7245577211.3943024</v>
      </c>
      <c r="D5">
        <v>43133468559.83773</v>
      </c>
      <c r="E5">
        <v>29752041626.245701</v>
      </c>
      <c r="F5">
        <v>14737243143.13431</v>
      </c>
    </row>
    <row r="6" spans="1:15" x14ac:dyDescent="0.3">
      <c r="A6" s="1">
        <v>1996</v>
      </c>
      <c r="B6">
        <v>96293086513.087219</v>
      </c>
      <c r="C6">
        <v>8621947872.4377518</v>
      </c>
      <c r="D6">
        <v>47545213224.29631</v>
      </c>
      <c r="E6">
        <v>33741217453.96056</v>
      </c>
      <c r="F6">
        <v>15768052134.65424</v>
      </c>
      <c r="J6" t="s">
        <v>5</v>
      </c>
    </row>
    <row r="7" spans="1:15" ht="15" thickBot="1" x14ac:dyDescent="0.35">
      <c r="A7" s="1">
        <v>1997</v>
      </c>
      <c r="B7">
        <v>100123787215.2995</v>
      </c>
      <c r="C7">
        <v>8770708092.5050144</v>
      </c>
      <c r="D7">
        <v>48600086475.943657</v>
      </c>
      <c r="E7">
        <v>38217046536.719276</v>
      </c>
      <c r="F7">
        <v>14747583185.951571</v>
      </c>
    </row>
    <row r="8" spans="1:15" x14ac:dyDescent="0.3">
      <c r="A8" s="1">
        <v>1998</v>
      </c>
      <c r="B8">
        <v>85728207781.778458</v>
      </c>
      <c r="C8">
        <v>8138733103.8084326</v>
      </c>
      <c r="D8">
        <v>41960573660.882332</v>
      </c>
      <c r="E8">
        <v>26995844890.242722</v>
      </c>
      <c r="F8">
        <v>18428037251.38953</v>
      </c>
      <c r="J8" s="4" t="s">
        <v>6</v>
      </c>
      <c r="K8" s="4"/>
    </row>
    <row r="9" spans="1:15" x14ac:dyDescent="0.3">
      <c r="A9" s="1">
        <v>1999</v>
      </c>
      <c r="B9">
        <v>86286849754.890533</v>
      </c>
      <c r="C9">
        <v>8099556507.9232092</v>
      </c>
      <c r="D9">
        <v>44253453037.451683</v>
      </c>
      <c r="E9">
        <v>28208444226.018711</v>
      </c>
      <c r="F9">
        <v>14673233598.25647</v>
      </c>
      <c r="J9" t="s">
        <v>7</v>
      </c>
      <c r="K9">
        <v>0.99996665298421605</v>
      </c>
    </row>
    <row r="10" spans="1:15" x14ac:dyDescent="0.3">
      <c r="A10" s="1">
        <v>2000</v>
      </c>
      <c r="B10">
        <v>96076539925.740875</v>
      </c>
      <c r="C10">
        <v>10092037938.16921</v>
      </c>
      <c r="D10">
        <v>50305081953.615013</v>
      </c>
      <c r="E10">
        <v>33793996738.90913</v>
      </c>
      <c r="F10">
        <v>11853212626.953159</v>
      </c>
      <c r="J10" t="s">
        <v>8</v>
      </c>
      <c r="K10">
        <v>0.99993330708045547</v>
      </c>
    </row>
    <row r="11" spans="1:15" x14ac:dyDescent="0.3">
      <c r="A11" s="1">
        <v>2001</v>
      </c>
      <c r="B11">
        <v>89793790669.651505</v>
      </c>
      <c r="C11">
        <v>10424993149.05262</v>
      </c>
      <c r="D11">
        <v>51950106126.895729</v>
      </c>
      <c r="E11">
        <v>24791555391.095612</v>
      </c>
      <c r="F11">
        <v>14812613333.64587</v>
      </c>
      <c r="J11" t="s">
        <v>9</v>
      </c>
      <c r="K11">
        <v>0.99992304663129472</v>
      </c>
    </row>
    <row r="12" spans="1:15" x14ac:dyDescent="0.3">
      <c r="A12" s="1">
        <v>2002</v>
      </c>
      <c r="B12">
        <v>92538372869.694199</v>
      </c>
      <c r="C12">
        <v>10956847694.72374</v>
      </c>
      <c r="D12">
        <v>53693367765.225723</v>
      </c>
      <c r="E12">
        <v>23202713298.64827</v>
      </c>
      <c r="F12">
        <v>17051326156.547489</v>
      </c>
      <c r="J12" t="s">
        <v>10</v>
      </c>
      <c r="K12">
        <v>1097872382.4419613</v>
      </c>
    </row>
    <row r="13" spans="1:15" ht="15" thickBot="1" x14ac:dyDescent="0.35">
      <c r="A13" s="1">
        <v>2003</v>
      </c>
      <c r="B13">
        <v>97646401095.636902</v>
      </c>
      <c r="C13">
        <v>11145442241.14229</v>
      </c>
      <c r="D13">
        <v>55609083546.33239</v>
      </c>
      <c r="E13">
        <v>16819128644.92421</v>
      </c>
      <c r="F13">
        <v>27295927006.519989</v>
      </c>
      <c r="J13" s="2" t="s">
        <v>11</v>
      </c>
      <c r="K13" s="2">
        <v>31</v>
      </c>
    </row>
    <row r="14" spans="1:15" x14ac:dyDescent="0.3">
      <c r="A14" s="1">
        <v>2004</v>
      </c>
      <c r="B14">
        <v>115033593101.0491</v>
      </c>
      <c r="C14">
        <v>11869937073.578239</v>
      </c>
      <c r="D14">
        <v>60182235769.375488</v>
      </c>
      <c r="E14">
        <v>26334021208.972988</v>
      </c>
      <c r="F14">
        <v>30345491850.803558</v>
      </c>
    </row>
    <row r="15" spans="1:15" ht="15" thickBot="1" x14ac:dyDescent="0.35">
      <c r="A15" s="1">
        <v>2005</v>
      </c>
      <c r="B15">
        <v>127807848728.3983</v>
      </c>
      <c r="C15">
        <v>12649325851.945181</v>
      </c>
      <c r="D15">
        <v>63578040575.65593</v>
      </c>
      <c r="E15">
        <v>27487552549.06131</v>
      </c>
      <c r="F15">
        <v>38200261115.587189</v>
      </c>
      <c r="J15" t="s">
        <v>12</v>
      </c>
    </row>
    <row r="16" spans="1:15" x14ac:dyDescent="0.3">
      <c r="A16" s="1">
        <v>2006</v>
      </c>
      <c r="B16">
        <v>148627286361.35071</v>
      </c>
      <c r="C16">
        <v>14724409399.263531</v>
      </c>
      <c r="D16">
        <v>71360466426.211807</v>
      </c>
      <c r="E16">
        <v>33261691965.614658</v>
      </c>
      <c r="F16">
        <v>45646166326.71106</v>
      </c>
      <c r="J16" s="3"/>
      <c r="K16" s="3" t="s">
        <v>17</v>
      </c>
      <c r="L16" s="3" t="s">
        <v>18</v>
      </c>
      <c r="M16" s="3" t="s">
        <v>19</v>
      </c>
      <c r="N16" s="3" t="s">
        <v>20</v>
      </c>
      <c r="O16" s="3" t="s">
        <v>21</v>
      </c>
    </row>
    <row r="17" spans="1:18" x14ac:dyDescent="0.3">
      <c r="A17" s="1">
        <v>2007</v>
      </c>
      <c r="B17">
        <v>180941701357.97049</v>
      </c>
      <c r="C17">
        <v>16531064254.4433</v>
      </c>
      <c r="D17">
        <v>83056024077.998703</v>
      </c>
      <c r="E17">
        <v>41735927627.990677</v>
      </c>
      <c r="F17">
        <v>56581040964.712402</v>
      </c>
      <c r="J17" t="s">
        <v>13</v>
      </c>
      <c r="K17">
        <v>4</v>
      </c>
      <c r="L17">
        <v>4.698598911964172E+23</v>
      </c>
      <c r="M17">
        <v>1.174649727991043E+23</v>
      </c>
      <c r="N17">
        <v>97455.120279809547</v>
      </c>
      <c r="O17">
        <v>7.2299887677738959E-54</v>
      </c>
    </row>
    <row r="18" spans="1:18" x14ac:dyDescent="0.3">
      <c r="A18" s="1">
        <v>2008</v>
      </c>
      <c r="B18">
        <v>193617323539.20279</v>
      </c>
      <c r="C18">
        <v>19580934098.826672</v>
      </c>
      <c r="D18">
        <v>96932843579.687332</v>
      </c>
      <c r="E18">
        <v>58394358173.700447</v>
      </c>
      <c r="F18">
        <v>40002940218.155701</v>
      </c>
      <c r="J18" t="s">
        <v>14</v>
      </c>
      <c r="K18">
        <v>26</v>
      </c>
      <c r="L18">
        <v>3.1338417971348488E+19</v>
      </c>
      <c r="M18">
        <v>1.205323768128788E+18</v>
      </c>
    </row>
    <row r="19" spans="1:18" ht="15" thickBot="1" x14ac:dyDescent="0.35">
      <c r="A19" s="1">
        <v>2009</v>
      </c>
      <c r="B19">
        <v>194150283771.5665</v>
      </c>
      <c r="C19">
        <v>19279072405.578491</v>
      </c>
      <c r="D19">
        <v>95197505697.775543</v>
      </c>
      <c r="E19">
        <v>53139156351.086098</v>
      </c>
      <c r="F19">
        <v>45619605160.483032</v>
      </c>
      <c r="J19" s="2" t="s">
        <v>15</v>
      </c>
      <c r="K19" s="2">
        <v>30</v>
      </c>
      <c r="L19" s="2">
        <v>4.6989122961438853E+23</v>
      </c>
      <c r="M19" s="2"/>
      <c r="N19" s="2"/>
      <c r="O19" s="2"/>
    </row>
    <row r="20" spans="1:18" ht="15" thickBot="1" x14ac:dyDescent="0.35">
      <c r="A20" s="1">
        <v>2010</v>
      </c>
      <c r="B20">
        <v>239807980591.23969</v>
      </c>
      <c r="C20">
        <v>23241154434.004059</v>
      </c>
      <c r="D20">
        <v>110382190643.5459</v>
      </c>
      <c r="E20">
        <v>66326636880.751709</v>
      </c>
      <c r="F20">
        <v>63099153066.942017</v>
      </c>
    </row>
    <row r="21" spans="1:18" x14ac:dyDescent="0.3">
      <c r="A21" s="1">
        <v>2011</v>
      </c>
      <c r="B21">
        <v>279356499090.45813</v>
      </c>
      <c r="C21">
        <v>25803720217.272388</v>
      </c>
      <c r="D21">
        <v>128091806490.1859</v>
      </c>
      <c r="E21">
        <v>74565820941.089676</v>
      </c>
      <c r="F21">
        <v>76981672412.257751</v>
      </c>
      <c r="J21" s="3"/>
      <c r="K21" s="3" t="s">
        <v>22</v>
      </c>
      <c r="L21" s="3" t="s">
        <v>10</v>
      </c>
      <c r="M21" s="3" t="s">
        <v>23</v>
      </c>
      <c r="N21" s="3" t="s">
        <v>24</v>
      </c>
      <c r="O21" s="3" t="s">
        <v>25</v>
      </c>
      <c r="P21" s="3" t="s">
        <v>26</v>
      </c>
      <c r="Q21" s="3" t="s">
        <v>27</v>
      </c>
      <c r="R21" s="3" t="s">
        <v>28</v>
      </c>
    </row>
    <row r="22" spans="1:18" x14ac:dyDescent="0.3">
      <c r="A22" s="1">
        <v>2012</v>
      </c>
      <c r="B22">
        <v>295092888076.58948</v>
      </c>
      <c r="C22">
        <v>26138935212.00695</v>
      </c>
      <c r="D22">
        <v>136226429890.6277</v>
      </c>
      <c r="E22">
        <v>86352862662.001984</v>
      </c>
      <c r="F22">
        <v>71489970200.275879</v>
      </c>
      <c r="J22" t="s">
        <v>16</v>
      </c>
      <c r="K22">
        <v>-275546448.50371552</v>
      </c>
      <c r="L22">
        <v>544198602.21435571</v>
      </c>
      <c r="M22">
        <v>-0.50633435547704675</v>
      </c>
      <c r="N22">
        <v>0.61688877860865743</v>
      </c>
      <c r="O22">
        <v>-1394162695.8236263</v>
      </c>
      <c r="P22">
        <v>843069798.81619525</v>
      </c>
      <c r="Q22">
        <v>-1394162695.8236263</v>
      </c>
      <c r="R22">
        <v>843069798.81619525</v>
      </c>
    </row>
    <row r="23" spans="1:18" x14ac:dyDescent="0.3">
      <c r="A23" s="1">
        <v>2013</v>
      </c>
      <c r="B23">
        <v>307576360584.99158</v>
      </c>
      <c r="C23">
        <v>29970910253.336529</v>
      </c>
      <c r="D23">
        <v>144799808199.4725</v>
      </c>
      <c r="E23">
        <v>92209861743.786453</v>
      </c>
      <c r="F23">
        <v>71092623671.381714</v>
      </c>
      <c r="J23" t="s">
        <v>1</v>
      </c>
      <c r="K23">
        <v>0.42153728119071071</v>
      </c>
      <c r="L23">
        <v>0.12437438212788854</v>
      </c>
      <c r="M23">
        <v>3.3892613091115744</v>
      </c>
      <c r="N23">
        <v>2.2447371332842414E-3</v>
      </c>
      <c r="O23">
        <v>0.16588207731381782</v>
      </c>
      <c r="P23">
        <v>0.67719248506760366</v>
      </c>
      <c r="Q23">
        <v>0.16588207731381782</v>
      </c>
      <c r="R23">
        <v>0.67719248506760366</v>
      </c>
    </row>
    <row r="24" spans="1:18" x14ac:dyDescent="0.3">
      <c r="A24" s="1">
        <v>2014</v>
      </c>
      <c r="B24">
        <v>314863580758.45471</v>
      </c>
      <c r="C24">
        <v>30324612288.38641</v>
      </c>
      <c r="D24">
        <v>148664141115.18881</v>
      </c>
      <c r="E24">
        <v>92664377885.639877</v>
      </c>
      <c r="F24">
        <v>73803243755.179321</v>
      </c>
      <c r="J24" t="s">
        <v>2</v>
      </c>
      <c r="K24">
        <v>0.82720998799064327</v>
      </c>
      <c r="L24">
        <v>3.4795042505154708E-2</v>
      </c>
      <c r="M24">
        <v>23.773788690388763</v>
      </c>
      <c r="N24">
        <v>3.6433969633614115E-19</v>
      </c>
      <c r="O24">
        <v>0.75568775380246767</v>
      </c>
      <c r="P24">
        <v>0.89873222217881887</v>
      </c>
      <c r="Q24">
        <v>0.75568775380246767</v>
      </c>
      <c r="R24">
        <v>0.89873222217881887</v>
      </c>
    </row>
    <row r="25" spans="1:18" x14ac:dyDescent="0.3">
      <c r="A25" s="1">
        <v>2015</v>
      </c>
      <c r="B25">
        <v>307998545269.39789</v>
      </c>
      <c r="C25">
        <v>31387849362.64616</v>
      </c>
      <c r="D25">
        <v>145834197079.6283</v>
      </c>
      <c r="E25">
        <v>78087465677.44986</v>
      </c>
      <c r="F25">
        <v>84076882512.319763</v>
      </c>
      <c r="J25" t="s">
        <v>3</v>
      </c>
      <c r="K25">
        <v>1.095920850171229</v>
      </c>
      <c r="L25">
        <v>3.4386285454522041E-2</v>
      </c>
      <c r="M25">
        <v>31.870870484706792</v>
      </c>
      <c r="N25">
        <v>2.2860494582686009E-22</v>
      </c>
      <c r="O25">
        <v>1.0252388281338818</v>
      </c>
      <c r="P25">
        <v>1.1666028722085762</v>
      </c>
      <c r="Q25">
        <v>1.0252388281338818</v>
      </c>
      <c r="R25">
        <v>1.1666028722085762</v>
      </c>
    </row>
    <row r="26" spans="1:18" ht="15" thickBot="1" x14ac:dyDescent="0.35">
      <c r="A26" s="1">
        <v>2016</v>
      </c>
      <c r="B26">
        <v>319030057631.08868</v>
      </c>
      <c r="C26">
        <v>32724281348.57616</v>
      </c>
      <c r="D26">
        <v>149038830411.7272</v>
      </c>
      <c r="E26">
        <v>84366065263.118271</v>
      </c>
      <c r="F26">
        <v>83609811037.779419</v>
      </c>
      <c r="J26" s="2" t="s">
        <v>4</v>
      </c>
      <c r="K26" s="2">
        <v>1.0620680572366823</v>
      </c>
      <c r="L26" s="2">
        <v>2.1755764572050727E-2</v>
      </c>
      <c r="M26" s="2">
        <v>48.817776719329999</v>
      </c>
      <c r="N26" s="2">
        <v>4.1959460004623495E-27</v>
      </c>
      <c r="O26" s="2">
        <v>1.0173484426986483</v>
      </c>
      <c r="P26" s="2">
        <v>1.1067876717747163</v>
      </c>
      <c r="Q26" s="2">
        <v>1.0173484426986483</v>
      </c>
      <c r="R26" s="2">
        <v>1.1067876717747163</v>
      </c>
    </row>
    <row r="27" spans="1:18" x14ac:dyDescent="0.3">
      <c r="A27" s="1">
        <v>2017</v>
      </c>
      <c r="B27">
        <v>343272878686.38782</v>
      </c>
      <c r="C27">
        <v>34983724677.299637</v>
      </c>
      <c r="D27">
        <v>155786375074.67819</v>
      </c>
      <c r="E27">
        <v>93684450639.969589</v>
      </c>
      <c r="F27">
        <v>91487951916.287964</v>
      </c>
    </row>
    <row r="28" spans="1:18" x14ac:dyDescent="0.3">
      <c r="A28" s="1">
        <v>2018</v>
      </c>
      <c r="B28">
        <v>376869492498.0094</v>
      </c>
      <c r="C28">
        <v>37605887123.918137</v>
      </c>
      <c r="D28">
        <v>167581747899.3092</v>
      </c>
      <c r="E28">
        <v>93313523748.519089</v>
      </c>
      <c r="F28">
        <v>111189746464.00391</v>
      </c>
    </row>
    <row r="29" spans="1:18" x14ac:dyDescent="0.3">
      <c r="A29" s="1">
        <v>2019</v>
      </c>
      <c r="B29">
        <v>376837580397.57861</v>
      </c>
      <c r="C29">
        <v>38597801720.915024</v>
      </c>
      <c r="D29">
        <v>171712587544.84451</v>
      </c>
      <c r="E29">
        <v>92690362846.53244</v>
      </c>
      <c r="F29">
        <v>111111982629.57809</v>
      </c>
    </row>
    <row r="30" spans="1:18" x14ac:dyDescent="0.3">
      <c r="A30" s="1">
        <v>2020</v>
      </c>
      <c r="B30">
        <v>348392090695.21692</v>
      </c>
      <c r="C30">
        <v>42616590637.959846</v>
      </c>
      <c r="D30">
        <v>154772269018.41071</v>
      </c>
      <c r="E30">
        <v>78810821153.520004</v>
      </c>
      <c r="F30">
        <v>108710106672.117</v>
      </c>
      <c r="J30" t="s">
        <v>29</v>
      </c>
    </row>
    <row r="31" spans="1:18" ht="15" thickBot="1" x14ac:dyDescent="0.35">
      <c r="A31" s="1">
        <v>2021</v>
      </c>
      <c r="B31">
        <v>423797100521.55481</v>
      </c>
      <c r="C31">
        <v>45682528174.900612</v>
      </c>
      <c r="D31">
        <v>170611835058.57529</v>
      </c>
      <c r="E31">
        <v>97808234268.688187</v>
      </c>
      <c r="F31">
        <v>149453026201.29919</v>
      </c>
    </row>
    <row r="32" spans="1:18" x14ac:dyDescent="0.3">
      <c r="A32" s="1">
        <v>2022</v>
      </c>
      <c r="B32">
        <v>466788426791.96637</v>
      </c>
      <c r="C32">
        <v>46757701460.9039</v>
      </c>
      <c r="D32">
        <v>186093378604.11539</v>
      </c>
      <c r="E32">
        <v>102327755723.4633</v>
      </c>
      <c r="F32">
        <v>169176458129.483</v>
      </c>
      <c r="J32" s="3" t="s">
        <v>30</v>
      </c>
      <c r="K32" s="3" t="s">
        <v>31</v>
      </c>
      <c r="L32" s="3" t="s">
        <v>32</v>
      </c>
      <c r="N32" s="3" t="s">
        <v>32</v>
      </c>
      <c r="O32" s="10" t="s">
        <v>33</v>
      </c>
      <c r="P32" s="10" t="s">
        <v>34</v>
      </c>
    </row>
    <row r="33" spans="1:16" x14ac:dyDescent="0.3">
      <c r="A33" s="1"/>
      <c r="J33">
        <v>1</v>
      </c>
      <c r="K33">
        <v>51167311021.475616</v>
      </c>
      <c r="L33">
        <v>964009011.40411377</v>
      </c>
      <c r="N33">
        <v>1118869702.7111816</v>
      </c>
      <c r="O33">
        <v>964009011.40411401</v>
      </c>
      <c r="P33">
        <f>N33-O33</f>
        <v>154860691.30706763</v>
      </c>
    </row>
    <row r="34" spans="1:16" x14ac:dyDescent="0.3">
      <c r="J34">
        <v>2</v>
      </c>
      <c r="K34">
        <v>59484946013.5541</v>
      </c>
      <c r="L34">
        <v>1118869702.7111816</v>
      </c>
      <c r="N34">
        <v>1020013402.8301392</v>
      </c>
      <c r="O34">
        <v>1118869702.7111816</v>
      </c>
      <c r="P34">
        <f t="shared" ref="P34:P62" si="0">N34-O34</f>
        <v>-98856299.88104248</v>
      </c>
    </row>
    <row r="35" spans="1:16" x14ac:dyDescent="0.3">
      <c r="J35">
        <v>3</v>
      </c>
      <c r="K35">
        <v>72668711028.311035</v>
      </c>
      <c r="L35">
        <v>1020013402.8301392</v>
      </c>
      <c r="N35">
        <v>1095532361.7880859</v>
      </c>
      <c r="O35">
        <v>1020013402.8301392</v>
      </c>
      <c r="P35">
        <f t="shared" si="0"/>
        <v>75518958.957946777</v>
      </c>
    </row>
    <row r="36" spans="1:16" x14ac:dyDescent="0.3">
      <c r="J36">
        <v>4</v>
      </c>
      <c r="K36">
        <v>86717008426.64122</v>
      </c>
      <c r="L36">
        <v>1095532361.7880859</v>
      </c>
      <c r="N36">
        <v>-120162978.42292786</v>
      </c>
      <c r="O36">
        <v>1095532361.7880859</v>
      </c>
      <c r="P36">
        <f t="shared" si="0"/>
        <v>-1215695340.2110138</v>
      </c>
    </row>
    <row r="37" spans="1:16" x14ac:dyDescent="0.3">
      <c r="J37">
        <v>5</v>
      </c>
      <c r="K37">
        <v>96413249491.510147</v>
      </c>
      <c r="L37">
        <v>-120162978.42292786</v>
      </c>
      <c r="N37">
        <v>-1046118884.5330353</v>
      </c>
      <c r="O37">
        <v>-120162978.42292786</v>
      </c>
      <c r="P37">
        <f t="shared" si="0"/>
        <v>-925955906.11010742</v>
      </c>
    </row>
    <row r="38" spans="1:16" x14ac:dyDescent="0.3">
      <c r="J38">
        <v>6</v>
      </c>
      <c r="K38">
        <v>101169906099.83253</v>
      </c>
      <c r="L38">
        <v>-1046118884.5330353</v>
      </c>
      <c r="N38">
        <v>-1294369834.2069702</v>
      </c>
      <c r="O38">
        <v>-1046118884.5330353</v>
      </c>
      <c r="P38">
        <f t="shared" si="0"/>
        <v>-248250949.67393494</v>
      </c>
    </row>
    <row r="39" spans="1:16" x14ac:dyDescent="0.3">
      <c r="J39">
        <v>7</v>
      </c>
      <c r="K39">
        <v>87022577615.985428</v>
      </c>
      <c r="L39">
        <v>-1294369834.2069702</v>
      </c>
      <c r="N39">
        <v>43037939.272491455</v>
      </c>
      <c r="O39">
        <v>-1294369834.2069702</v>
      </c>
      <c r="P39">
        <f t="shared" si="0"/>
        <v>1337407773.4794617</v>
      </c>
    </row>
    <row r="40" spans="1:16" x14ac:dyDescent="0.3">
      <c r="J40">
        <v>8</v>
      </c>
      <c r="K40">
        <v>86243811815.618042</v>
      </c>
      <c r="L40">
        <v>43037939.272491455</v>
      </c>
      <c r="N40">
        <v>860585757.8865509</v>
      </c>
      <c r="O40">
        <v>43037939.272491455</v>
      </c>
      <c r="P40">
        <f t="shared" si="0"/>
        <v>817547818.61405945</v>
      </c>
    </row>
    <row r="41" spans="1:16" x14ac:dyDescent="0.3">
      <c r="J41">
        <v>9</v>
      </c>
      <c r="K41">
        <v>95215954167.854324</v>
      </c>
      <c r="L41">
        <v>860585757.8865509</v>
      </c>
      <c r="N41">
        <v>-200418742.81033325</v>
      </c>
      <c r="O41">
        <v>860585757.8865509</v>
      </c>
      <c r="P41">
        <f t="shared" si="0"/>
        <v>-1061004500.6968842</v>
      </c>
    </row>
    <row r="42" spans="1:16" x14ac:dyDescent="0.3">
      <c r="J42">
        <v>10</v>
      </c>
      <c r="K42">
        <v>89994209412.461838</v>
      </c>
      <c r="L42">
        <v>-200418742.81033325</v>
      </c>
      <c r="N42">
        <v>241503297.3664856</v>
      </c>
      <c r="O42">
        <v>-200418742.81033325</v>
      </c>
      <c r="P42">
        <f t="shared" si="0"/>
        <v>441922040.17681885</v>
      </c>
    </row>
    <row r="43" spans="1:16" x14ac:dyDescent="0.3">
      <c r="J43">
        <v>11</v>
      </c>
      <c r="K43">
        <v>92296869572.327713</v>
      </c>
      <c r="L43">
        <v>241503297.3664856</v>
      </c>
      <c r="N43">
        <v>-199227138.36447144</v>
      </c>
      <c r="O43">
        <v>241503297.3664856</v>
      </c>
      <c r="P43">
        <f t="shared" si="0"/>
        <v>-440730435.73095703</v>
      </c>
    </row>
    <row r="44" spans="1:16" x14ac:dyDescent="0.3">
      <c r="J44">
        <v>12</v>
      </c>
      <c r="K44">
        <v>97845628234.001373</v>
      </c>
      <c r="L44">
        <v>-199227138.36447144</v>
      </c>
      <c r="N44">
        <v>-566808468.02268982</v>
      </c>
      <c r="O44">
        <v>-199227138.36447144</v>
      </c>
      <c r="P44">
        <f t="shared" si="0"/>
        <v>-367581329.65821838</v>
      </c>
    </row>
    <row r="45" spans="1:16" x14ac:dyDescent="0.3">
      <c r="J45">
        <v>13</v>
      </c>
      <c r="K45">
        <v>115600401569.07179</v>
      </c>
      <c r="L45">
        <v>-566808468.02268982</v>
      </c>
      <c r="N45">
        <v>-536616500.33854675</v>
      </c>
      <c r="O45">
        <v>-566808468.02268982</v>
      </c>
      <c r="P45">
        <f t="shared" si="0"/>
        <v>30191967.684143066</v>
      </c>
    </row>
    <row r="46" spans="1:16" x14ac:dyDescent="0.3">
      <c r="J46">
        <v>14</v>
      </c>
      <c r="K46">
        <v>128344465228.73685</v>
      </c>
      <c r="L46">
        <v>-536616500.33854675</v>
      </c>
      <c r="N46">
        <v>-1265662198.8858643</v>
      </c>
      <c r="O46">
        <v>-536616500.33854675</v>
      </c>
      <c r="P46">
        <f t="shared" si="0"/>
        <v>-729045698.5473175</v>
      </c>
    </row>
    <row r="47" spans="1:16" x14ac:dyDescent="0.3">
      <c r="J47">
        <v>15</v>
      </c>
      <c r="K47">
        <v>149892948560.23657</v>
      </c>
      <c r="L47">
        <v>-1265662198.8858643</v>
      </c>
      <c r="N47">
        <v>-288174297.21832275</v>
      </c>
      <c r="O47">
        <v>-1265662198.8858643</v>
      </c>
      <c r="P47">
        <f t="shared" si="0"/>
        <v>977487901.6675415</v>
      </c>
    </row>
    <row r="48" spans="1:16" x14ac:dyDescent="0.3">
      <c r="J48">
        <v>16</v>
      </c>
      <c r="K48">
        <v>181229875655.18881</v>
      </c>
      <c r="L48">
        <v>-288174297.21832275</v>
      </c>
      <c r="N48">
        <v>-1026479765.1162415</v>
      </c>
      <c r="O48">
        <v>-288174297.21832275</v>
      </c>
      <c r="P48">
        <f t="shared" si="0"/>
        <v>-738305467.8979187</v>
      </c>
    </row>
    <row r="49" spans="10:16" x14ac:dyDescent="0.3">
      <c r="J49">
        <v>17</v>
      </c>
      <c r="K49">
        <v>194643803304.31903</v>
      </c>
      <c r="L49">
        <v>-1026479765.1162415</v>
      </c>
      <c r="N49">
        <v>863220078.98483276</v>
      </c>
      <c r="O49">
        <v>-1026479765.1162415</v>
      </c>
      <c r="P49">
        <f t="shared" si="0"/>
        <v>1889699844.1010742</v>
      </c>
    </row>
    <row r="50" spans="10:16" x14ac:dyDescent="0.3">
      <c r="J50">
        <v>18</v>
      </c>
      <c r="K50">
        <v>193287063692.58167</v>
      </c>
      <c r="L50">
        <v>863220078.98483276</v>
      </c>
      <c r="N50">
        <v>-727075799.1675415</v>
      </c>
      <c r="O50">
        <v>863220078.98483276</v>
      </c>
      <c r="P50">
        <f t="shared" si="0"/>
        <v>-1590295878.1523743</v>
      </c>
    </row>
    <row r="51" spans="10:16" x14ac:dyDescent="0.3">
      <c r="J51">
        <v>19</v>
      </c>
      <c r="K51">
        <v>240535056390.40723</v>
      </c>
      <c r="L51">
        <v>-727075799.1675415</v>
      </c>
      <c r="N51">
        <v>-682019375.67132568</v>
      </c>
      <c r="O51">
        <v>-727075799.1675415</v>
      </c>
      <c r="P51">
        <f t="shared" si="0"/>
        <v>45056423.49621582</v>
      </c>
    </row>
    <row r="52" spans="10:16" x14ac:dyDescent="0.3">
      <c r="J52">
        <v>20</v>
      </c>
      <c r="K52">
        <v>280038518466.12946</v>
      </c>
      <c r="L52">
        <v>-682019375.67132568</v>
      </c>
      <c r="N52">
        <v>1098918982.9934082</v>
      </c>
      <c r="O52">
        <v>-682019375.67132568</v>
      </c>
      <c r="P52">
        <f t="shared" si="0"/>
        <v>1780938358.6647339</v>
      </c>
    </row>
    <row r="53" spans="10:16" x14ac:dyDescent="0.3">
      <c r="J53">
        <v>21</v>
      </c>
      <c r="K53">
        <v>293993969093.59607</v>
      </c>
      <c r="L53">
        <v>1098918982.9934082</v>
      </c>
      <c r="N53">
        <v>-1121711374.1849365</v>
      </c>
      <c r="O53">
        <v>1098918982.9934082</v>
      </c>
      <c r="P53">
        <f t="shared" si="0"/>
        <v>-2220630357.1783447</v>
      </c>
    </row>
    <row r="54" spans="10:16" x14ac:dyDescent="0.3">
      <c r="J54">
        <v>22</v>
      </c>
      <c r="K54">
        <v>308698071959.17651</v>
      </c>
      <c r="L54">
        <v>-1121711374.1849365</v>
      </c>
      <c r="N54">
        <v>-557181302.63214111</v>
      </c>
      <c r="O54">
        <v>-1121711374.1849365</v>
      </c>
      <c r="P54">
        <f t="shared" si="0"/>
        <v>564530071.55279541</v>
      </c>
    </row>
    <row r="55" spans="10:16" x14ac:dyDescent="0.3">
      <c r="J55">
        <v>23</v>
      </c>
      <c r="K55">
        <v>315420762061.08685</v>
      </c>
      <c r="L55">
        <v>-557181302.63214111</v>
      </c>
      <c r="N55">
        <v>-465614421.03997803</v>
      </c>
      <c r="O55">
        <v>-557181302.63214111</v>
      </c>
      <c r="P55">
        <f t="shared" si="0"/>
        <v>91566881.592163086</v>
      </c>
    </row>
    <row r="56" spans="10:16" x14ac:dyDescent="0.3">
      <c r="J56">
        <v>24</v>
      </c>
      <c r="K56">
        <v>308464159690.43787</v>
      </c>
      <c r="L56">
        <v>-465614421.03997803</v>
      </c>
      <c r="N56">
        <v>966850832.39086914</v>
      </c>
      <c r="O56">
        <v>-465614421.03997803</v>
      </c>
      <c r="P56">
        <f t="shared" si="0"/>
        <v>1432465253.4308472</v>
      </c>
    </row>
    <row r="57" spans="10:16" x14ac:dyDescent="0.3">
      <c r="J57">
        <v>25</v>
      </c>
      <c r="K57">
        <v>318063206798.69781</v>
      </c>
      <c r="L57">
        <v>966850832.39086914</v>
      </c>
      <c r="N57">
        <v>96261348.392883301</v>
      </c>
      <c r="O57">
        <v>966850832.39086914</v>
      </c>
      <c r="P57">
        <f t="shared" si="0"/>
        <v>-870589483.99798584</v>
      </c>
    </row>
    <row r="58" spans="10:16" x14ac:dyDescent="0.3">
      <c r="J58">
        <v>26</v>
      </c>
      <c r="K58">
        <v>343176617337.99493</v>
      </c>
      <c r="L58">
        <v>96261348.392883301</v>
      </c>
      <c r="N58">
        <v>2312145573.6792603</v>
      </c>
      <c r="O58">
        <v>96261348.392883301</v>
      </c>
      <c r="P58">
        <f t="shared" si="0"/>
        <v>2215884225.286377</v>
      </c>
    </row>
    <row r="59" spans="10:16" x14ac:dyDescent="0.3">
      <c r="J59">
        <v>27</v>
      </c>
      <c r="K59">
        <v>374557346924.33014</v>
      </c>
      <c r="L59">
        <v>2312145573.6792603</v>
      </c>
      <c r="N59">
        <v>-789441812.66693115</v>
      </c>
      <c r="O59">
        <v>2312145573.6792603</v>
      </c>
      <c r="P59">
        <f t="shared" si="0"/>
        <v>-3101587386.3461914</v>
      </c>
    </row>
    <row r="60" spans="10:16" x14ac:dyDescent="0.3">
      <c r="J60">
        <v>28</v>
      </c>
      <c r="K60">
        <v>377627022210.24554</v>
      </c>
      <c r="L60">
        <v>-789441812.66693115</v>
      </c>
      <c r="N60">
        <v>846034680.06732178</v>
      </c>
      <c r="O60">
        <v>-789441812.66693115</v>
      </c>
      <c r="P60">
        <f t="shared" si="0"/>
        <v>1635476492.7342529</v>
      </c>
    </row>
    <row r="61" spans="10:16" x14ac:dyDescent="0.3">
      <c r="J61">
        <v>29</v>
      </c>
      <c r="K61">
        <v>347546056015.1496</v>
      </c>
      <c r="L61">
        <v>846034680.06732178</v>
      </c>
      <c r="N61">
        <v>-2235424223.8170776</v>
      </c>
      <c r="O61">
        <v>846034680.06732178</v>
      </c>
      <c r="P61">
        <f t="shared" si="0"/>
        <v>-3081458903.8843994</v>
      </c>
    </row>
    <row r="62" spans="10:16" ht="15" thickBot="1" x14ac:dyDescent="0.35">
      <c r="J62">
        <v>30</v>
      </c>
      <c r="K62">
        <v>426032524745.37189</v>
      </c>
      <c r="L62">
        <v>-2235424223.8170776</v>
      </c>
      <c r="N62" s="2">
        <v>1595524147.3305054</v>
      </c>
      <c r="O62">
        <v>-2235424223.8170776</v>
      </c>
      <c r="P62">
        <f t="shared" si="0"/>
        <v>3830948371.147583</v>
      </c>
    </row>
    <row r="63" spans="10:16" ht="15" thickBot="1" x14ac:dyDescent="0.35">
      <c r="J63" s="2">
        <v>31</v>
      </c>
      <c r="K63" s="2">
        <v>465192902644.63586</v>
      </c>
      <c r="L63" s="2">
        <v>1595524147.3305054</v>
      </c>
    </row>
    <row r="64" spans="10:16" x14ac:dyDescent="0.3">
      <c r="N64" t="s">
        <v>45</v>
      </c>
      <c r="P64" t="s">
        <v>45</v>
      </c>
    </row>
    <row r="65" spans="14:21" x14ac:dyDescent="0.3">
      <c r="N65">
        <f>SUMSQ(N33:N62)</f>
        <v>3.040910459727992E+19</v>
      </c>
      <c r="P65">
        <f t="shared" ref="P65" si="1">SUMSQ(P33:P62)</f>
        <v>6.7295084877974766E+19</v>
      </c>
      <c r="R65" s="5" t="s">
        <v>46</v>
      </c>
      <c r="S65" s="5">
        <f>P65/N65</f>
        <v>2.2129913316814425</v>
      </c>
    </row>
    <row r="66" spans="14:21" x14ac:dyDescent="0.3">
      <c r="U66" t="s">
        <v>47</v>
      </c>
    </row>
    <row r="67" spans="14:21" x14ac:dyDescent="0.3">
      <c r="R67" t="s">
        <v>35</v>
      </c>
      <c r="S67">
        <v>0.96</v>
      </c>
    </row>
    <row r="68" spans="14:21" x14ac:dyDescent="0.3">
      <c r="R68" t="s">
        <v>36</v>
      </c>
      <c r="S68">
        <v>1.5</v>
      </c>
    </row>
    <row r="69" spans="14:21" x14ac:dyDescent="0.3">
      <c r="R69" t="s">
        <v>37</v>
      </c>
      <c r="S69">
        <v>3.5</v>
      </c>
    </row>
    <row r="94" spans="10:16" ht="15" thickBot="1" x14ac:dyDescent="0.35">
      <c r="P94" s="2"/>
    </row>
    <row r="95" spans="10:16" ht="15" thickBot="1" x14ac:dyDescent="0.35">
      <c r="J95" s="2"/>
      <c r="K95" s="2"/>
      <c r="L95" s="2"/>
    </row>
    <row r="97" spans="10:17" ht="15" thickBot="1" x14ac:dyDescent="0.35">
      <c r="Q97" s="2"/>
    </row>
    <row r="99" spans="10:17" ht="15" thickBot="1" x14ac:dyDescent="0.35"/>
    <row r="100" spans="10:17" x14ac:dyDescent="0.3">
      <c r="J100" s="3"/>
    </row>
    <row r="116" spans="19:24" ht="15" thickBot="1" x14ac:dyDescent="0.35"/>
    <row r="117" spans="19:24" x14ac:dyDescent="0.3">
      <c r="S117" s="4"/>
      <c r="T117" s="4"/>
    </row>
    <row r="122" spans="19:24" ht="15" thickBot="1" x14ac:dyDescent="0.35">
      <c r="S122" s="2"/>
      <c r="T122" s="2"/>
    </row>
    <row r="124" spans="19:24" ht="15" thickBot="1" x14ac:dyDescent="0.35"/>
    <row r="125" spans="19:24" x14ac:dyDescent="0.3">
      <c r="S125" s="3"/>
      <c r="T125" s="3"/>
      <c r="U125" s="3"/>
      <c r="V125" s="3"/>
      <c r="W125" s="3"/>
      <c r="X125" s="3"/>
    </row>
    <row r="128" spans="19:24" ht="15" thickBot="1" x14ac:dyDescent="0.35">
      <c r="S128" s="2"/>
      <c r="T128" s="2"/>
      <c r="U128" s="2"/>
      <c r="V128" s="2"/>
      <c r="W128" s="2"/>
      <c r="X128" s="2"/>
    </row>
    <row r="129" spans="19:27" ht="15" thickBot="1" x14ac:dyDescent="0.35"/>
    <row r="130" spans="19:27" x14ac:dyDescent="0.3">
      <c r="S130" s="3"/>
      <c r="T130" s="3"/>
      <c r="U130" s="3"/>
      <c r="V130" s="3"/>
      <c r="W130" s="3"/>
      <c r="X130" s="3"/>
      <c r="Y130" s="3"/>
      <c r="Z130" s="3"/>
      <c r="AA130" s="3"/>
    </row>
    <row r="132" spans="19:27" ht="15" thickBot="1" x14ac:dyDescent="0.35">
      <c r="S132" s="2"/>
      <c r="T132" s="7"/>
      <c r="U132" s="2"/>
      <c r="V132" s="2"/>
      <c r="W132" s="2"/>
      <c r="X132" s="2"/>
      <c r="Y132" s="2"/>
      <c r="Z132" s="2"/>
      <c r="AA132" s="2"/>
    </row>
    <row r="156" spans="16:16" x14ac:dyDescent="0.3">
      <c r="P156" s="8"/>
    </row>
    <row r="162" spans="10:16" ht="15" thickBot="1" x14ac:dyDescent="0.35">
      <c r="J162" s="2"/>
      <c r="P162" s="9"/>
    </row>
    <row r="163" spans="10:16" ht="15" thickBot="1" x14ac:dyDescent="0.35">
      <c r="K163" s="2"/>
    </row>
    <row r="165" spans="10:16" x14ac:dyDescent="0.3">
      <c r="L165" s="5"/>
      <c r="N165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1C2F-2E90-4901-9237-6FD39354E00B}">
  <dimension ref="A1:R64"/>
  <sheetViews>
    <sheetView topLeftCell="C4" workbookViewId="0">
      <selection activeCell="M22" sqref="M22"/>
    </sheetView>
  </sheetViews>
  <sheetFormatPr defaultRowHeight="14.4" x14ac:dyDescent="0.3"/>
  <cols>
    <col min="13" max="13" width="10.6640625" customWidth="1"/>
  </cols>
  <sheetData>
    <row r="1" spans="1:14" x14ac:dyDescent="0.3">
      <c r="A1" s="3" t="s">
        <v>32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33</v>
      </c>
      <c r="G1" s="6" t="s">
        <v>38</v>
      </c>
    </row>
    <row r="2" spans="1:14" x14ac:dyDescent="0.3">
      <c r="A2">
        <v>964009011.40411377</v>
      </c>
      <c r="B2">
        <v>4601198182.6519508</v>
      </c>
      <c r="C2">
        <v>27189194133.460041</v>
      </c>
      <c r="D2">
        <v>18514801097.87368</v>
      </c>
      <c r="E2">
        <v>6328550547.6783752</v>
      </c>
      <c r="F2">
        <v>0</v>
      </c>
      <c r="G2">
        <v>0</v>
      </c>
    </row>
    <row r="3" spans="1:14" x14ac:dyDescent="0.3">
      <c r="A3">
        <v>1118869702.7111816</v>
      </c>
      <c r="B3">
        <v>5461906892.6612415</v>
      </c>
      <c r="C3">
        <v>31898989411.378078</v>
      </c>
      <c r="D3">
        <v>22545861438.76281</v>
      </c>
      <c r="E3">
        <v>5990626262.9263306</v>
      </c>
      <c r="F3">
        <v>964009011.40411377</v>
      </c>
      <c r="G3">
        <v>0</v>
      </c>
    </row>
    <row r="4" spans="1:14" x14ac:dyDescent="0.3">
      <c r="A4">
        <v>1020013402.8301392</v>
      </c>
      <c r="B4">
        <v>6020777193.7956476</v>
      </c>
      <c r="C4">
        <v>37683672854.782227</v>
      </c>
      <c r="D4">
        <v>24252476686.543011</v>
      </c>
      <c r="E4">
        <v>11915592322.860929</v>
      </c>
      <c r="F4">
        <v>1118869702.7111816</v>
      </c>
      <c r="G4">
        <v>964009011.40411377</v>
      </c>
    </row>
    <row r="5" spans="1:14" x14ac:dyDescent="0.3">
      <c r="A5">
        <v>1095532361.7880859</v>
      </c>
      <c r="B5">
        <v>7245577211.3943024</v>
      </c>
      <c r="C5">
        <v>43133468559.83773</v>
      </c>
      <c r="D5">
        <v>29752041626.245701</v>
      </c>
      <c r="E5">
        <v>14737243143.13431</v>
      </c>
      <c r="F5">
        <v>1020013402.8301392</v>
      </c>
      <c r="G5">
        <v>1118869702.7111816</v>
      </c>
    </row>
    <row r="6" spans="1:14" x14ac:dyDescent="0.3">
      <c r="A6">
        <v>-120162978.42292786</v>
      </c>
      <c r="B6">
        <v>8621947872.4377518</v>
      </c>
      <c r="C6">
        <v>47545213224.29631</v>
      </c>
      <c r="D6">
        <v>33741217453.96056</v>
      </c>
      <c r="E6">
        <v>15768052134.65424</v>
      </c>
      <c r="F6">
        <v>1095532361.7880859</v>
      </c>
      <c r="G6">
        <v>1020013402.8301392</v>
      </c>
    </row>
    <row r="7" spans="1:14" x14ac:dyDescent="0.3">
      <c r="A7">
        <v>-1046118884.5330353</v>
      </c>
      <c r="B7">
        <v>8770708092.5050144</v>
      </c>
      <c r="C7">
        <v>48600086475.943657</v>
      </c>
      <c r="D7">
        <v>38217046536.719276</v>
      </c>
      <c r="E7">
        <v>14747583185.951571</v>
      </c>
      <c r="F7">
        <v>-120162978.42292786</v>
      </c>
      <c r="G7">
        <v>1095532361.7880859</v>
      </c>
      <c r="J7" t="s">
        <v>5</v>
      </c>
    </row>
    <row r="8" spans="1:14" ht="15" thickBot="1" x14ac:dyDescent="0.35">
      <c r="A8">
        <v>-1294369834.2069702</v>
      </c>
      <c r="B8">
        <v>8138733103.8084326</v>
      </c>
      <c r="C8">
        <v>41960573660.882332</v>
      </c>
      <c r="D8">
        <v>26995844890.242722</v>
      </c>
      <c r="E8">
        <v>18428037251.38953</v>
      </c>
      <c r="F8">
        <v>-1046118884.5330353</v>
      </c>
      <c r="G8">
        <v>-120162978.42292786</v>
      </c>
    </row>
    <row r="9" spans="1:14" x14ac:dyDescent="0.3">
      <c r="A9">
        <v>43037939.272491455</v>
      </c>
      <c r="B9">
        <v>8099556507.9232092</v>
      </c>
      <c r="C9">
        <v>44253453037.451683</v>
      </c>
      <c r="D9">
        <v>28208444226.018711</v>
      </c>
      <c r="E9">
        <v>14673233598.25647</v>
      </c>
      <c r="F9">
        <v>-1294369834.2069702</v>
      </c>
      <c r="G9">
        <v>-1046118884.5330353</v>
      </c>
      <c r="J9" s="4" t="s">
        <v>6</v>
      </c>
      <c r="K9" s="4"/>
      <c r="M9" t="s">
        <v>71</v>
      </c>
      <c r="N9" s="5">
        <f>K11*K14</f>
        <v>4.0192222535975652</v>
      </c>
    </row>
    <row r="10" spans="1:14" x14ac:dyDescent="0.3">
      <c r="A10">
        <v>860585757.8865509</v>
      </c>
      <c r="B10">
        <v>10092037938.16921</v>
      </c>
      <c r="C10">
        <v>50305081953.615013</v>
      </c>
      <c r="D10">
        <v>33793996738.90913</v>
      </c>
      <c r="E10">
        <v>11853212626.953159</v>
      </c>
      <c r="F10">
        <v>43037939.272491455</v>
      </c>
      <c r="G10">
        <v>-1294369834.2069702</v>
      </c>
      <c r="J10" t="s">
        <v>7</v>
      </c>
      <c r="K10">
        <v>0.36007267427730721</v>
      </c>
      <c r="M10" t="s">
        <v>48</v>
      </c>
      <c r="N10" s="12">
        <f>CHIINV(0.05,2)</f>
        <v>5.9914645471079817</v>
      </c>
    </row>
    <row r="11" spans="1:14" x14ac:dyDescent="0.3">
      <c r="A11">
        <v>-200418742.81033325</v>
      </c>
      <c r="B11">
        <v>10424993149.05262</v>
      </c>
      <c r="C11">
        <v>51950106126.895729</v>
      </c>
      <c r="D11">
        <v>24791555391.095612</v>
      </c>
      <c r="E11">
        <v>14812613333.64587</v>
      </c>
      <c r="F11">
        <v>860585757.8865509</v>
      </c>
      <c r="G11">
        <v>43037939.272491455</v>
      </c>
      <c r="J11" t="s">
        <v>8</v>
      </c>
      <c r="K11">
        <v>0.12965233076121177</v>
      </c>
      <c r="N11">
        <f>CHIDIST(N9,2)</f>
        <v>0.13404078940600589</v>
      </c>
    </row>
    <row r="12" spans="1:14" x14ac:dyDescent="0.3">
      <c r="A12">
        <v>241503297.3664856</v>
      </c>
      <c r="B12">
        <v>10956847694.72374</v>
      </c>
      <c r="C12">
        <v>53693367765.225723</v>
      </c>
      <c r="D12">
        <v>23202713298.64827</v>
      </c>
      <c r="E12">
        <v>17051326156.547489</v>
      </c>
      <c r="F12">
        <v>-200418742.81033325</v>
      </c>
      <c r="G12">
        <v>860585757.8865509</v>
      </c>
      <c r="J12" t="s">
        <v>9</v>
      </c>
      <c r="K12">
        <v>-8.7934586548485294E-2</v>
      </c>
    </row>
    <row r="13" spans="1:14" x14ac:dyDescent="0.3">
      <c r="A13">
        <v>-199227138.36447144</v>
      </c>
      <c r="B13">
        <v>11145442241.14229</v>
      </c>
      <c r="C13">
        <v>55609083546.33239</v>
      </c>
      <c r="D13">
        <v>16819128644.92421</v>
      </c>
      <c r="E13">
        <v>27295927006.519989</v>
      </c>
      <c r="F13">
        <v>241503297.3664856</v>
      </c>
      <c r="G13">
        <v>-200418742.81033325</v>
      </c>
      <c r="J13" t="s">
        <v>10</v>
      </c>
      <c r="K13">
        <v>1066054232.4969898</v>
      </c>
    </row>
    <row r="14" spans="1:14" ht="15" thickBot="1" x14ac:dyDescent="0.35">
      <c r="A14">
        <v>-566808468.02268982</v>
      </c>
      <c r="B14">
        <v>11869937073.578239</v>
      </c>
      <c r="C14">
        <v>60182235769.375488</v>
      </c>
      <c r="D14">
        <v>26334021208.972988</v>
      </c>
      <c r="E14">
        <v>30345491850.803558</v>
      </c>
      <c r="F14">
        <v>-199227138.36447144</v>
      </c>
      <c r="G14">
        <v>241503297.3664856</v>
      </c>
      <c r="J14" s="2" t="s">
        <v>11</v>
      </c>
      <c r="K14" s="2">
        <v>31</v>
      </c>
    </row>
    <row r="15" spans="1:14" x14ac:dyDescent="0.3">
      <c r="A15">
        <v>-536616500.33854675</v>
      </c>
      <c r="B15">
        <v>12649325851.945181</v>
      </c>
      <c r="C15">
        <v>63578040575.65593</v>
      </c>
      <c r="D15">
        <v>27487552549.06131</v>
      </c>
      <c r="E15">
        <v>38200261115.587189</v>
      </c>
      <c r="F15">
        <v>-566808468.02268982</v>
      </c>
      <c r="G15">
        <v>-199227138.36447144</v>
      </c>
    </row>
    <row r="16" spans="1:14" ht="15" thickBot="1" x14ac:dyDescent="0.35">
      <c r="A16">
        <v>-1265662198.8858643</v>
      </c>
      <c r="B16">
        <v>14724409399.263531</v>
      </c>
      <c r="C16">
        <v>71360466426.211807</v>
      </c>
      <c r="D16">
        <v>33261691965.614658</v>
      </c>
      <c r="E16">
        <v>45646166326.71106</v>
      </c>
      <c r="F16">
        <v>-536616500.33854675</v>
      </c>
      <c r="G16">
        <v>-566808468.02268982</v>
      </c>
      <c r="J16" t="s">
        <v>12</v>
      </c>
    </row>
    <row r="17" spans="1:18" x14ac:dyDescent="0.3">
      <c r="A17">
        <v>-288174297.21832275</v>
      </c>
      <c r="B17">
        <v>16531064254.4433</v>
      </c>
      <c r="C17">
        <v>83056024077.998703</v>
      </c>
      <c r="D17">
        <v>41735927627.990677</v>
      </c>
      <c r="E17">
        <v>56581040964.712402</v>
      </c>
      <c r="F17">
        <v>-1265662198.8858643</v>
      </c>
      <c r="G17">
        <v>-536616500.33854675</v>
      </c>
      <c r="J17" s="3"/>
      <c r="K17" s="3" t="s">
        <v>17</v>
      </c>
      <c r="L17" s="3" t="s">
        <v>18</v>
      </c>
      <c r="M17" s="3" t="s">
        <v>19</v>
      </c>
      <c r="N17" s="3" t="s">
        <v>20</v>
      </c>
      <c r="O17" s="3" t="s">
        <v>21</v>
      </c>
    </row>
    <row r="18" spans="1:18" x14ac:dyDescent="0.3">
      <c r="A18">
        <v>-1026479765.1162415</v>
      </c>
      <c r="B18">
        <v>19580934098.826672</v>
      </c>
      <c r="C18">
        <v>96932843579.687332</v>
      </c>
      <c r="D18">
        <v>58394358173.700447</v>
      </c>
      <c r="E18">
        <v>40002940218.155701</v>
      </c>
      <c r="F18">
        <v>-288174297.21832275</v>
      </c>
      <c r="G18">
        <v>-1265662198.8858643</v>
      </c>
      <c r="J18" t="s">
        <v>13</v>
      </c>
      <c r="K18">
        <v>6</v>
      </c>
      <c r="L18">
        <v>4.063098932354347E+18</v>
      </c>
      <c r="M18">
        <v>6.7718315539239117E+17</v>
      </c>
      <c r="N18">
        <v>0.59586455088508039</v>
      </c>
      <c r="O18">
        <v>0.73061052124124404</v>
      </c>
    </row>
    <row r="19" spans="1:18" x14ac:dyDescent="0.3">
      <c r="A19">
        <v>863220078.98483276</v>
      </c>
      <c r="B19">
        <v>19279072405.578491</v>
      </c>
      <c r="C19">
        <v>95197505697.775543</v>
      </c>
      <c r="D19">
        <v>53139156351.086098</v>
      </c>
      <c r="E19">
        <v>45619605160.483032</v>
      </c>
      <c r="F19">
        <v>-1026479765.1162415</v>
      </c>
      <c r="G19">
        <v>-288174297.21832275</v>
      </c>
      <c r="J19" t="s">
        <v>14</v>
      </c>
      <c r="K19">
        <v>24</v>
      </c>
      <c r="L19">
        <v>2.7275319038993908E+19</v>
      </c>
      <c r="M19">
        <v>1.1364716266247461E+18</v>
      </c>
    </row>
    <row r="20" spans="1:18" ht="15" thickBot="1" x14ac:dyDescent="0.35">
      <c r="A20">
        <v>-727075799.1675415</v>
      </c>
      <c r="B20">
        <v>23241154434.004059</v>
      </c>
      <c r="C20">
        <v>110382190643.5459</v>
      </c>
      <c r="D20">
        <v>66326636880.751709</v>
      </c>
      <c r="E20">
        <v>63099153066.942017</v>
      </c>
      <c r="F20">
        <v>863220078.98483276</v>
      </c>
      <c r="G20">
        <v>-1026479765.1162415</v>
      </c>
      <c r="J20" s="2" t="s">
        <v>15</v>
      </c>
      <c r="K20" s="2">
        <v>30</v>
      </c>
      <c r="L20" s="2">
        <v>3.1338417971348255E+19</v>
      </c>
      <c r="M20" s="2"/>
      <c r="N20" s="2"/>
      <c r="O20" s="2"/>
    </row>
    <row r="21" spans="1:18" ht="15" thickBot="1" x14ac:dyDescent="0.35">
      <c r="A21">
        <v>-682019375.67132568</v>
      </c>
      <c r="B21">
        <v>25803720217.272388</v>
      </c>
      <c r="C21">
        <v>128091806490.1859</v>
      </c>
      <c r="D21">
        <v>74565820941.089676</v>
      </c>
      <c r="E21">
        <v>76981672412.257751</v>
      </c>
      <c r="F21">
        <v>-727075799.1675415</v>
      </c>
      <c r="G21">
        <v>863220078.98483276</v>
      </c>
    </row>
    <row r="22" spans="1:18" x14ac:dyDescent="0.3">
      <c r="A22">
        <v>1098918982.9934082</v>
      </c>
      <c r="B22">
        <v>26138935212.00695</v>
      </c>
      <c r="C22">
        <v>136226429890.6277</v>
      </c>
      <c r="D22">
        <v>86352862662.001984</v>
      </c>
      <c r="E22">
        <v>71489970200.275879</v>
      </c>
      <c r="F22">
        <v>-682019375.67132568</v>
      </c>
      <c r="G22">
        <v>-727075799.1675415</v>
      </c>
      <c r="J22" s="3"/>
      <c r="K22" s="3" t="s">
        <v>22</v>
      </c>
      <c r="L22" s="3" t="s">
        <v>10</v>
      </c>
      <c r="M22" s="3" t="s">
        <v>23</v>
      </c>
      <c r="N22" s="3" t="s">
        <v>24</v>
      </c>
      <c r="O22" s="3" t="s">
        <v>25</v>
      </c>
      <c r="P22" s="3" t="s">
        <v>26</v>
      </c>
      <c r="Q22" s="3" t="s">
        <v>27</v>
      </c>
      <c r="R22" s="3" t="s">
        <v>28</v>
      </c>
    </row>
    <row r="23" spans="1:18" x14ac:dyDescent="0.3">
      <c r="A23">
        <v>-1121711374.1849365</v>
      </c>
      <c r="B23">
        <v>29970910253.336529</v>
      </c>
      <c r="C23">
        <v>144799808199.4725</v>
      </c>
      <c r="D23">
        <v>92209861743.786453</v>
      </c>
      <c r="E23">
        <v>71092623671.381714</v>
      </c>
      <c r="F23">
        <v>1098918982.9934082</v>
      </c>
      <c r="G23">
        <v>-682019375.67132568</v>
      </c>
      <c r="J23" t="s">
        <v>16</v>
      </c>
      <c r="K23">
        <v>-136303600.12481672</v>
      </c>
      <c r="L23">
        <v>533438562.48657501</v>
      </c>
      <c r="M23">
        <v>-0.25551883517653834</v>
      </c>
      <c r="N23">
        <v>0.80049955470992551</v>
      </c>
      <c r="O23">
        <v>-1237266681.9577804</v>
      </c>
      <c r="P23">
        <v>964659481.70814705</v>
      </c>
      <c r="Q23">
        <v>-1237266681.9577804</v>
      </c>
      <c r="R23">
        <v>964659481.70814705</v>
      </c>
    </row>
    <row r="24" spans="1:18" x14ac:dyDescent="0.3">
      <c r="A24">
        <v>-557181302.63214111</v>
      </c>
      <c r="B24">
        <v>30324612288.38641</v>
      </c>
      <c r="C24">
        <v>148664141115.18881</v>
      </c>
      <c r="D24">
        <v>92664377885.639877</v>
      </c>
      <c r="E24">
        <v>73803243755.179321</v>
      </c>
      <c r="F24">
        <v>-1121711374.1849365</v>
      </c>
      <c r="G24">
        <v>1098918982.9934082</v>
      </c>
      <c r="J24" t="s">
        <v>1</v>
      </c>
      <c r="K24">
        <v>-3.2136484855860702E-2</v>
      </c>
      <c r="L24">
        <v>0.12650016789823734</v>
      </c>
      <c r="M24">
        <v>-0.25404302136351942</v>
      </c>
      <c r="N24">
        <v>0.80162619622259701</v>
      </c>
      <c r="O24">
        <v>-0.29321999942673643</v>
      </c>
      <c r="P24">
        <v>0.22894702971501504</v>
      </c>
      <c r="Q24">
        <v>-0.29321999942673643</v>
      </c>
      <c r="R24">
        <v>0.22894702971501504</v>
      </c>
    </row>
    <row r="25" spans="1:18" x14ac:dyDescent="0.3">
      <c r="A25">
        <v>-465614421.03997803</v>
      </c>
      <c r="B25">
        <v>31387849362.64616</v>
      </c>
      <c r="C25">
        <v>145834197079.6283</v>
      </c>
      <c r="D25">
        <v>78087465677.44986</v>
      </c>
      <c r="E25">
        <v>84076882512.319763</v>
      </c>
      <c r="F25">
        <v>-557181302.63214111</v>
      </c>
      <c r="G25">
        <v>-1121711374.1849365</v>
      </c>
      <c r="J25" t="s">
        <v>2</v>
      </c>
      <c r="K25">
        <v>8.1173547453377917E-3</v>
      </c>
      <c r="L25">
        <v>3.4730050906763968E-2</v>
      </c>
      <c r="M25">
        <v>0.23372711912025643</v>
      </c>
      <c r="N25">
        <v>0.81717900807823662</v>
      </c>
      <c r="O25">
        <v>-6.3561947366400473E-2</v>
      </c>
      <c r="P25">
        <v>7.9796656857076043E-2</v>
      </c>
      <c r="Q25">
        <v>-6.3561947366400473E-2</v>
      </c>
      <c r="R25">
        <v>7.9796656857076043E-2</v>
      </c>
    </row>
    <row r="26" spans="1:18" x14ac:dyDescent="0.3">
      <c r="A26">
        <v>966850832.39086914</v>
      </c>
      <c r="B26">
        <v>32724281348.57616</v>
      </c>
      <c r="C26">
        <v>149038830411.7272</v>
      </c>
      <c r="D26">
        <v>84366065263.118271</v>
      </c>
      <c r="E26">
        <v>83609811037.779419</v>
      </c>
      <c r="F26">
        <v>-465614421.03997803</v>
      </c>
      <c r="G26">
        <v>-557181302.63214111</v>
      </c>
      <c r="J26" t="s">
        <v>3</v>
      </c>
      <c r="K26">
        <v>2.1552888779024864E-3</v>
      </c>
      <c r="L26">
        <v>3.3684044543927948E-2</v>
      </c>
      <c r="M26">
        <v>6.3985453857589358E-2</v>
      </c>
      <c r="N26">
        <v>0.94951177134957532</v>
      </c>
      <c r="O26">
        <v>-6.7365162206124735E-2</v>
      </c>
      <c r="P26">
        <v>7.1675739961929719E-2</v>
      </c>
      <c r="Q26">
        <v>-6.7365162206124735E-2</v>
      </c>
      <c r="R26">
        <v>7.1675739961929719E-2</v>
      </c>
    </row>
    <row r="27" spans="1:18" x14ac:dyDescent="0.3">
      <c r="A27">
        <v>96261348.392883301</v>
      </c>
      <c r="B27">
        <v>34983724677.299637</v>
      </c>
      <c r="C27">
        <v>155786375074.67819</v>
      </c>
      <c r="D27">
        <v>93684450639.969589</v>
      </c>
      <c r="E27">
        <v>91487951916.287964</v>
      </c>
      <c r="F27">
        <v>966850832.39086914</v>
      </c>
      <c r="G27">
        <v>-465614421.03997803</v>
      </c>
      <c r="J27" t="s">
        <v>4</v>
      </c>
      <c r="K27">
        <v>-2.0558020699075318E-3</v>
      </c>
      <c r="L27">
        <v>2.1832162645194424E-2</v>
      </c>
      <c r="M27">
        <v>-9.4163922434868985E-2</v>
      </c>
      <c r="N27">
        <v>0.92576068638600639</v>
      </c>
      <c r="O27">
        <v>-4.7115171150553414E-2</v>
      </c>
      <c r="P27">
        <v>4.3003567010738347E-2</v>
      </c>
      <c r="Q27">
        <v>-4.7115171150553414E-2</v>
      </c>
      <c r="R27">
        <v>4.3003567010738347E-2</v>
      </c>
    </row>
    <row r="28" spans="1:18" x14ac:dyDescent="0.3">
      <c r="A28">
        <v>2312145573.6792603</v>
      </c>
      <c r="B28">
        <v>37605887123.918137</v>
      </c>
      <c r="C28">
        <v>167581747899.3092</v>
      </c>
      <c r="D28">
        <v>93313523748.519089</v>
      </c>
      <c r="E28">
        <v>111189746464.00391</v>
      </c>
      <c r="F28">
        <v>96261348.392883301</v>
      </c>
      <c r="G28">
        <v>966850832.39086914</v>
      </c>
      <c r="J28" t="s">
        <v>33</v>
      </c>
      <c r="K28">
        <v>-0.14748604553029904</v>
      </c>
      <c r="L28">
        <v>0.20939369036142008</v>
      </c>
      <c r="M28">
        <v>-0.70434808840578478</v>
      </c>
      <c r="N28">
        <v>0.4879949163790589</v>
      </c>
      <c r="O28">
        <v>-0.57965338188121807</v>
      </c>
      <c r="P28">
        <v>0.28468129082061999</v>
      </c>
      <c r="Q28">
        <v>-0.57965338188121807</v>
      </c>
      <c r="R28">
        <v>0.28468129082061999</v>
      </c>
    </row>
    <row r="29" spans="1:18" ht="15" thickBot="1" x14ac:dyDescent="0.35">
      <c r="A29">
        <v>-789441812.66693115</v>
      </c>
      <c r="B29">
        <v>38597801720.915024</v>
      </c>
      <c r="C29">
        <v>171712587544.84451</v>
      </c>
      <c r="D29">
        <v>92690362846.53244</v>
      </c>
      <c r="E29">
        <v>111111982629.57809</v>
      </c>
      <c r="F29">
        <v>2312145573.6792603</v>
      </c>
      <c r="G29">
        <v>96261348.392883301</v>
      </c>
      <c r="J29" s="2" t="s">
        <v>38</v>
      </c>
      <c r="K29" s="2">
        <v>0.39619176756548474</v>
      </c>
      <c r="L29" s="2">
        <v>0.2279980759253408</v>
      </c>
      <c r="M29" s="2">
        <v>1.7376978553767264</v>
      </c>
      <c r="N29" s="2">
        <v>9.5081630811643739E-2</v>
      </c>
      <c r="O29" s="2">
        <v>-7.4373133390783441E-2</v>
      </c>
      <c r="P29" s="2">
        <v>0.86675666852175293</v>
      </c>
      <c r="Q29" s="2">
        <v>-7.4373133390783441E-2</v>
      </c>
      <c r="R29" s="2">
        <v>0.86675666852175293</v>
      </c>
    </row>
    <row r="30" spans="1:18" x14ac:dyDescent="0.3">
      <c r="A30">
        <v>846034680.06732178</v>
      </c>
      <c r="B30">
        <v>42616590637.959846</v>
      </c>
      <c r="C30">
        <v>154772269018.41071</v>
      </c>
      <c r="D30">
        <v>78810821153.520004</v>
      </c>
      <c r="E30">
        <v>108710106672.117</v>
      </c>
      <c r="F30">
        <v>-789441812.66693115</v>
      </c>
      <c r="G30">
        <v>2312145573.6792603</v>
      </c>
    </row>
    <row r="31" spans="1:18" x14ac:dyDescent="0.3">
      <c r="A31">
        <v>-2235424223.8170776</v>
      </c>
      <c r="B31">
        <v>45682528174.900612</v>
      </c>
      <c r="C31">
        <v>170611835058.57529</v>
      </c>
      <c r="D31">
        <v>97808234268.688187</v>
      </c>
      <c r="E31">
        <v>149453026201.29919</v>
      </c>
      <c r="F31">
        <v>846034680.06732178</v>
      </c>
      <c r="G31">
        <v>-789441812.66693115</v>
      </c>
    </row>
    <row r="32" spans="1:18" ht="15" thickBot="1" x14ac:dyDescent="0.35">
      <c r="A32" s="2">
        <v>1595524147.3305054</v>
      </c>
      <c r="B32">
        <v>46757701460.9039</v>
      </c>
      <c r="C32">
        <v>186093378604.11539</v>
      </c>
      <c r="D32">
        <v>102327755723.4633</v>
      </c>
      <c r="E32">
        <v>169176458129.483</v>
      </c>
      <c r="F32">
        <v>-2235424223.8170776</v>
      </c>
      <c r="G32">
        <v>846034680.06732178</v>
      </c>
    </row>
    <row r="33" spans="6:12" ht="15" thickBot="1" x14ac:dyDescent="0.35">
      <c r="F33" s="2"/>
      <c r="J33" s="3"/>
      <c r="K33" s="3"/>
      <c r="L33" s="3"/>
    </row>
    <row r="34" spans="6:12" ht="15" thickBot="1" x14ac:dyDescent="0.35">
      <c r="G34" s="2"/>
    </row>
    <row r="64" spans="10:12" ht="15" thickBot="1" x14ac:dyDescent="0.35">
      <c r="J64" s="2"/>
      <c r="K64" s="2"/>
      <c r="L6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69CB1-44B3-4863-A914-7F57B12B8645}">
  <dimension ref="A1:AP227"/>
  <sheetViews>
    <sheetView zoomScale="85" zoomScaleNormal="85" workbookViewId="0">
      <selection activeCell="AI34" sqref="AI34"/>
    </sheetView>
  </sheetViews>
  <sheetFormatPr defaultRowHeight="14.4" x14ac:dyDescent="0.3"/>
  <cols>
    <col min="7" max="7" width="8.6640625" customWidth="1"/>
    <col min="9" max="9" width="11" bestFit="1" customWidth="1"/>
    <col min="11" max="16" width="12" bestFit="1" customWidth="1"/>
    <col min="21" max="21" width="11.21875" customWidth="1"/>
    <col min="22" max="22" width="10.33203125" customWidth="1"/>
    <col min="25" max="25" width="12" bestFit="1" customWidth="1"/>
    <col min="26" max="26" width="21" customWidth="1"/>
    <col min="27" max="27" width="12" bestFit="1" customWidth="1"/>
    <col min="28" max="28" width="9.88671875" customWidth="1"/>
    <col min="29" max="29" width="10.33203125" customWidth="1"/>
    <col min="30" max="30" width="11" customWidth="1"/>
    <col min="31" max="31" width="12.21875" customWidth="1"/>
    <col min="36" max="36" width="11" bestFit="1" customWidth="1"/>
    <col min="39" max="39" width="13.33203125" bestFit="1" customWidth="1"/>
  </cols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6"/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6"/>
      <c r="AA1" s="1" t="s">
        <v>0</v>
      </c>
      <c r="AB1" s="1" t="s">
        <v>1</v>
      </c>
      <c r="AC1" s="1" t="s">
        <v>2</v>
      </c>
      <c r="AD1" s="1" t="s">
        <v>3</v>
      </c>
      <c r="AE1" s="1" t="s">
        <v>4</v>
      </c>
    </row>
    <row r="2" spans="1:39" x14ac:dyDescent="0.3">
      <c r="A2" s="1">
        <v>1992</v>
      </c>
      <c r="B2">
        <v>52131320032.87973</v>
      </c>
      <c r="C2">
        <v>4601198182.6519508</v>
      </c>
      <c r="D2">
        <v>27189194133.460041</v>
      </c>
      <c r="E2">
        <v>18514801097.87368</v>
      </c>
      <c r="F2">
        <v>6328550547.6783752</v>
      </c>
      <c r="U2">
        <v>52131320032.87973</v>
      </c>
      <c r="V2">
        <v>4601198182.6519508</v>
      </c>
      <c r="W2">
        <v>27189194133.460041</v>
      </c>
      <c r="X2">
        <v>18514801097.87368</v>
      </c>
      <c r="Y2">
        <v>6328550547.6783752</v>
      </c>
      <c r="AA2">
        <v>239807980591.23969</v>
      </c>
      <c r="AB2">
        <v>23241154434.004059</v>
      </c>
      <c r="AC2">
        <v>110382190643.5459</v>
      </c>
      <c r="AD2">
        <v>66326636880.751709</v>
      </c>
      <c r="AE2">
        <v>63099153066.942017</v>
      </c>
    </row>
    <row r="3" spans="1:39" x14ac:dyDescent="0.3">
      <c r="A3" s="1">
        <v>1993</v>
      </c>
      <c r="B3">
        <v>60603815716.265282</v>
      </c>
      <c r="C3">
        <v>5461906892.6612415</v>
      </c>
      <c r="D3">
        <v>31898989411.378078</v>
      </c>
      <c r="E3">
        <v>22545861438.76281</v>
      </c>
      <c r="F3">
        <v>5990626262.9263306</v>
      </c>
      <c r="U3">
        <v>60603815716.265282</v>
      </c>
      <c r="V3">
        <v>5461906892.6612415</v>
      </c>
      <c r="W3">
        <v>31898989411.378078</v>
      </c>
      <c r="X3">
        <v>22545861438.76281</v>
      </c>
      <c r="Y3">
        <v>5990626262.9263306</v>
      </c>
      <c r="AA3">
        <v>279356499090.45813</v>
      </c>
      <c r="AB3">
        <v>25803720217.272388</v>
      </c>
      <c r="AC3">
        <v>128091806490.1859</v>
      </c>
      <c r="AD3">
        <v>74565820941.089676</v>
      </c>
      <c r="AE3">
        <v>76981672412.257751</v>
      </c>
    </row>
    <row r="4" spans="1:39" ht="15" thickBot="1" x14ac:dyDescent="0.35">
      <c r="A4" s="1">
        <v>1994</v>
      </c>
      <c r="B4">
        <v>73688724431.141174</v>
      </c>
      <c r="C4">
        <v>6020777193.7956476</v>
      </c>
      <c r="D4">
        <v>37683672854.782227</v>
      </c>
      <c r="E4">
        <v>24252476686.543011</v>
      </c>
      <c r="F4">
        <v>11915592322.860929</v>
      </c>
      <c r="O4" t="s">
        <v>72</v>
      </c>
      <c r="U4">
        <v>73688724431.141174</v>
      </c>
      <c r="V4">
        <v>6020777193.7956476</v>
      </c>
      <c r="W4">
        <v>37683672854.782227</v>
      </c>
      <c r="X4">
        <v>24252476686.543011</v>
      </c>
      <c r="Y4">
        <v>11915592322.860929</v>
      </c>
      <c r="AA4">
        <v>295092888076.58948</v>
      </c>
      <c r="AB4">
        <v>26138935212.00695</v>
      </c>
      <c r="AC4">
        <v>136226429890.6277</v>
      </c>
      <c r="AD4">
        <v>86352862662.001984</v>
      </c>
      <c r="AE4">
        <v>71489970200.275879</v>
      </c>
      <c r="AH4" t="s">
        <v>5</v>
      </c>
    </row>
    <row r="5" spans="1:39" ht="15" thickBot="1" x14ac:dyDescent="0.35">
      <c r="A5" s="1">
        <v>1995</v>
      </c>
      <c r="B5">
        <v>87812540788.429306</v>
      </c>
      <c r="C5">
        <v>7245577211.3943024</v>
      </c>
      <c r="D5">
        <v>43133468559.83773</v>
      </c>
      <c r="E5">
        <v>29752041626.245701</v>
      </c>
      <c r="F5">
        <v>14737243143.13431</v>
      </c>
      <c r="J5" s="4"/>
      <c r="K5" s="4"/>
      <c r="O5" t="s">
        <v>74</v>
      </c>
      <c r="U5">
        <v>87812540788.429306</v>
      </c>
      <c r="V5">
        <v>7245577211.3943024</v>
      </c>
      <c r="W5">
        <v>43133468559.83773</v>
      </c>
      <c r="X5">
        <v>29752041626.245701</v>
      </c>
      <c r="Y5">
        <v>14737243143.13431</v>
      </c>
      <c r="AA5">
        <v>307576360584.99158</v>
      </c>
      <c r="AB5">
        <v>29970910253.336529</v>
      </c>
      <c r="AC5">
        <v>144799808199.4725</v>
      </c>
      <c r="AD5">
        <v>92209861743.786453</v>
      </c>
      <c r="AE5">
        <v>71092623671.381714</v>
      </c>
    </row>
    <row r="6" spans="1:39" x14ac:dyDescent="0.3">
      <c r="A6" s="1">
        <v>1996</v>
      </c>
      <c r="B6">
        <v>96293086513.087219</v>
      </c>
      <c r="C6">
        <v>8621947872.4377518</v>
      </c>
      <c r="D6">
        <v>47545213224.29631</v>
      </c>
      <c r="E6">
        <v>33741217453.96056</v>
      </c>
      <c r="F6">
        <v>15768052134.65424</v>
      </c>
      <c r="J6" t="s">
        <v>5</v>
      </c>
      <c r="O6" t="s">
        <v>73</v>
      </c>
      <c r="U6">
        <v>96293086513.087219</v>
      </c>
      <c r="V6">
        <v>8621947872.4377518</v>
      </c>
      <c r="W6">
        <v>47545213224.29631</v>
      </c>
      <c r="X6">
        <v>33741217453.96056</v>
      </c>
      <c r="Y6">
        <v>15768052134.65424</v>
      </c>
      <c r="AA6">
        <v>314863580758.45471</v>
      </c>
      <c r="AB6">
        <v>30324612288.38641</v>
      </c>
      <c r="AC6">
        <v>148664141115.18881</v>
      </c>
      <c r="AD6">
        <v>92664377885.639877</v>
      </c>
      <c r="AE6">
        <v>73803243755.179321</v>
      </c>
      <c r="AH6" s="4" t="s">
        <v>6</v>
      </c>
      <c r="AI6" s="4"/>
    </row>
    <row r="7" spans="1:39" ht="15" thickBot="1" x14ac:dyDescent="0.35">
      <c r="A7" s="1">
        <v>1997</v>
      </c>
      <c r="B7">
        <v>100123787215.2995</v>
      </c>
      <c r="C7">
        <v>8770708092.5050144</v>
      </c>
      <c r="D7">
        <v>48600086475.943657</v>
      </c>
      <c r="E7">
        <v>38217046536.719276</v>
      </c>
      <c r="F7">
        <v>14747583185.951571</v>
      </c>
      <c r="U7">
        <v>100123787215.2995</v>
      </c>
      <c r="V7">
        <v>8770708092.5050144</v>
      </c>
      <c r="W7">
        <v>48600086475.943657</v>
      </c>
      <c r="X7">
        <v>38217046536.719276</v>
      </c>
      <c r="Y7">
        <v>14747583185.951571</v>
      </c>
      <c r="AA7">
        <v>307998545269.39789</v>
      </c>
      <c r="AB7">
        <v>31387849362.64616</v>
      </c>
      <c r="AC7">
        <v>145834197079.6283</v>
      </c>
      <c r="AD7">
        <v>78087465677.44986</v>
      </c>
      <c r="AE7">
        <v>84076882512.319763</v>
      </c>
      <c r="AH7" t="s">
        <v>7</v>
      </c>
      <c r="AI7">
        <v>0.99982552409158865</v>
      </c>
    </row>
    <row r="8" spans="1:39" x14ac:dyDescent="0.3">
      <c r="A8" s="1">
        <v>1998</v>
      </c>
      <c r="B8">
        <v>85728207781.778458</v>
      </c>
      <c r="C8">
        <v>8138733103.8084326</v>
      </c>
      <c r="D8">
        <v>41960573660.882332</v>
      </c>
      <c r="E8">
        <v>26995844890.242722</v>
      </c>
      <c r="F8">
        <v>18428037251.38953</v>
      </c>
      <c r="J8" s="4" t="s">
        <v>6</v>
      </c>
      <c r="K8" s="4"/>
      <c r="U8">
        <v>85728207781.778458</v>
      </c>
      <c r="V8">
        <v>8138733103.8084326</v>
      </c>
      <c r="W8">
        <v>41960573660.882332</v>
      </c>
      <c r="X8">
        <v>26995844890.242722</v>
      </c>
      <c r="Y8">
        <v>18428037251.38953</v>
      </c>
      <c r="AA8">
        <v>319030057631.08868</v>
      </c>
      <c r="AB8">
        <v>32724281348.57616</v>
      </c>
      <c r="AC8">
        <v>149038830411.7272</v>
      </c>
      <c r="AD8">
        <v>84366065263.118271</v>
      </c>
      <c r="AE8">
        <v>83609811037.779419</v>
      </c>
      <c r="AH8" t="s">
        <v>8</v>
      </c>
      <c r="AI8">
        <v>0.9996510786250199</v>
      </c>
    </row>
    <row r="9" spans="1:39" x14ac:dyDescent="0.3">
      <c r="A9" s="1">
        <v>1999</v>
      </c>
      <c r="B9">
        <v>86286849754.890533</v>
      </c>
      <c r="C9">
        <v>8099556507.9232092</v>
      </c>
      <c r="D9">
        <v>44253453037.451683</v>
      </c>
      <c r="E9">
        <v>28208444226.018711</v>
      </c>
      <c r="F9">
        <v>14673233598.25647</v>
      </c>
      <c r="J9" t="s">
        <v>7</v>
      </c>
      <c r="K9">
        <v>0.99996665298421605</v>
      </c>
      <c r="U9">
        <v>86286849754.890533</v>
      </c>
      <c r="V9">
        <v>8099556507.9232092</v>
      </c>
      <c r="W9">
        <v>44253453037.451683</v>
      </c>
      <c r="X9">
        <v>28208444226.018711</v>
      </c>
      <c r="Y9">
        <v>14673233598.25647</v>
      </c>
      <c r="AA9">
        <v>343272878686.38782</v>
      </c>
      <c r="AB9">
        <v>34983724677.299637</v>
      </c>
      <c r="AC9">
        <v>155786375074.67819</v>
      </c>
      <c r="AD9">
        <v>93684450639.969589</v>
      </c>
      <c r="AE9">
        <v>91487951916.287964</v>
      </c>
      <c r="AH9" t="s">
        <v>9</v>
      </c>
      <c r="AI9">
        <v>0.99947661793752984</v>
      </c>
    </row>
    <row r="10" spans="1:39" x14ac:dyDescent="0.3">
      <c r="A10" s="1">
        <v>2000</v>
      </c>
      <c r="B10">
        <v>96076539925.740875</v>
      </c>
      <c r="C10">
        <v>10092037938.16921</v>
      </c>
      <c r="D10">
        <v>50305081953.615013</v>
      </c>
      <c r="E10">
        <v>33793996738.90913</v>
      </c>
      <c r="F10">
        <v>11853212626.953159</v>
      </c>
      <c r="J10" t="s">
        <v>8</v>
      </c>
      <c r="K10">
        <v>0.99993330708045547</v>
      </c>
      <c r="U10">
        <v>96076539925.740875</v>
      </c>
      <c r="V10">
        <v>10092037938.16921</v>
      </c>
      <c r="W10">
        <v>50305081953.615013</v>
      </c>
      <c r="X10">
        <v>33793996738.90913</v>
      </c>
      <c r="Y10">
        <v>11853212626.953159</v>
      </c>
      <c r="AA10">
        <v>376869492498.0094</v>
      </c>
      <c r="AB10">
        <v>37605887123.918137</v>
      </c>
      <c r="AC10">
        <v>167581747899.3092</v>
      </c>
      <c r="AD10">
        <v>93313523748.519089</v>
      </c>
      <c r="AE10">
        <v>111189746464.00391</v>
      </c>
      <c r="AH10" t="s">
        <v>10</v>
      </c>
      <c r="AI10">
        <v>1396946888.1103396</v>
      </c>
    </row>
    <row r="11" spans="1:39" ht="15" thickBot="1" x14ac:dyDescent="0.35">
      <c r="A11" s="1">
        <v>2001</v>
      </c>
      <c r="B11">
        <v>89793790669.651505</v>
      </c>
      <c r="C11">
        <v>10424993149.05262</v>
      </c>
      <c r="D11">
        <v>51950106126.895729</v>
      </c>
      <c r="E11">
        <v>24791555391.095612</v>
      </c>
      <c r="F11">
        <v>14812613333.64587</v>
      </c>
      <c r="J11" t="s">
        <v>9</v>
      </c>
      <c r="K11">
        <v>0.99992304663129472</v>
      </c>
      <c r="U11">
        <v>89793790669.651505</v>
      </c>
      <c r="V11">
        <v>10424993149.05262</v>
      </c>
      <c r="W11">
        <v>51950106126.895729</v>
      </c>
      <c r="X11">
        <v>24791555391.095612</v>
      </c>
      <c r="Y11">
        <v>14812613333.64587</v>
      </c>
      <c r="AA11">
        <v>376837580397.57861</v>
      </c>
      <c r="AB11">
        <v>38597801720.915024</v>
      </c>
      <c r="AC11">
        <v>171712587544.84451</v>
      </c>
      <c r="AD11">
        <v>92690362846.53244</v>
      </c>
      <c r="AE11">
        <v>111111982629.57809</v>
      </c>
      <c r="AH11" s="2" t="s">
        <v>11</v>
      </c>
      <c r="AI11" s="2">
        <v>13</v>
      </c>
    </row>
    <row r="12" spans="1:39" x14ac:dyDescent="0.3">
      <c r="A12" s="1">
        <v>2002</v>
      </c>
      <c r="B12">
        <v>92538372869.694199</v>
      </c>
      <c r="C12">
        <v>10956847694.72374</v>
      </c>
      <c r="D12">
        <v>53693367765.225723</v>
      </c>
      <c r="E12">
        <v>23202713298.64827</v>
      </c>
      <c r="F12">
        <v>17051326156.547489</v>
      </c>
      <c r="J12" t="s">
        <v>10</v>
      </c>
      <c r="K12">
        <v>1097872382.4419613</v>
      </c>
      <c r="U12">
        <v>92538372869.694199</v>
      </c>
      <c r="V12">
        <v>10956847694.72374</v>
      </c>
      <c r="W12">
        <v>53693367765.225723</v>
      </c>
      <c r="X12">
        <v>23202713298.64827</v>
      </c>
      <c r="Y12">
        <v>17051326156.547489</v>
      </c>
      <c r="AA12">
        <v>348392090695.21692</v>
      </c>
      <c r="AB12">
        <v>42616590637.959846</v>
      </c>
      <c r="AC12">
        <v>154772269018.41071</v>
      </c>
      <c r="AD12">
        <v>78810821153.520004</v>
      </c>
      <c r="AE12">
        <v>108710106672.117</v>
      </c>
    </row>
    <row r="13" spans="1:39" ht="15" thickBot="1" x14ac:dyDescent="0.35">
      <c r="A13" s="1">
        <v>2003</v>
      </c>
      <c r="B13">
        <v>97646401095.636902</v>
      </c>
      <c r="C13">
        <v>11145442241.14229</v>
      </c>
      <c r="D13">
        <v>55609083546.33239</v>
      </c>
      <c r="E13">
        <v>16819128644.92421</v>
      </c>
      <c r="F13">
        <v>27295927006.519989</v>
      </c>
      <c r="J13" s="2" t="s">
        <v>11</v>
      </c>
      <c r="K13" s="2">
        <v>31</v>
      </c>
      <c r="U13">
        <v>97646401095.636902</v>
      </c>
      <c r="V13">
        <v>11145442241.14229</v>
      </c>
      <c r="W13">
        <v>55609083546.33239</v>
      </c>
      <c r="X13">
        <v>16819128644.92421</v>
      </c>
      <c r="Y13">
        <v>27295927006.519989</v>
      </c>
      <c r="AA13">
        <v>423797100521.55481</v>
      </c>
      <c r="AB13">
        <v>45682528174.900612</v>
      </c>
      <c r="AC13">
        <v>170611835058.57529</v>
      </c>
      <c r="AD13">
        <v>97808234268.688187</v>
      </c>
      <c r="AE13">
        <v>149453026201.29919</v>
      </c>
      <c r="AH13" t="s">
        <v>12</v>
      </c>
    </row>
    <row r="14" spans="1:39" x14ac:dyDescent="0.3">
      <c r="A14" s="1">
        <v>2004</v>
      </c>
      <c r="B14">
        <v>115033593101.0491</v>
      </c>
      <c r="C14">
        <v>11869937073.578239</v>
      </c>
      <c r="D14">
        <v>60182235769.375488</v>
      </c>
      <c r="E14">
        <v>26334021208.972988</v>
      </c>
      <c r="F14">
        <v>30345491850.803558</v>
      </c>
      <c r="U14">
        <v>115033593101.0491</v>
      </c>
      <c r="V14">
        <v>11869937073.578239</v>
      </c>
      <c r="W14">
        <v>60182235769.375488</v>
      </c>
      <c r="X14">
        <v>26334021208.972988</v>
      </c>
      <c r="Y14">
        <v>30345491850.803558</v>
      </c>
      <c r="AA14">
        <v>466788426791.96637</v>
      </c>
      <c r="AB14">
        <v>46757701460.9039</v>
      </c>
      <c r="AC14">
        <v>186093378604.11539</v>
      </c>
      <c r="AD14">
        <v>102327755723.4633</v>
      </c>
      <c r="AE14">
        <v>169176458129.483</v>
      </c>
      <c r="AH14" s="3"/>
      <c r="AI14" s="3" t="s">
        <v>17</v>
      </c>
      <c r="AJ14" s="3" t="s">
        <v>18</v>
      </c>
      <c r="AK14" s="3" t="s">
        <v>19</v>
      </c>
      <c r="AL14" s="3" t="s">
        <v>20</v>
      </c>
      <c r="AM14" s="3" t="s">
        <v>21</v>
      </c>
    </row>
    <row r="15" spans="1:39" ht="15" thickBot="1" x14ac:dyDescent="0.35">
      <c r="A15" s="1">
        <v>2005</v>
      </c>
      <c r="B15">
        <v>127807848728.3983</v>
      </c>
      <c r="C15">
        <v>12649325851.945181</v>
      </c>
      <c r="D15">
        <v>63578040575.65593</v>
      </c>
      <c r="E15">
        <v>27487552549.06131</v>
      </c>
      <c r="F15">
        <v>38200261115.587189</v>
      </c>
      <c r="J15" t="s">
        <v>12</v>
      </c>
      <c r="AH15" t="s">
        <v>13</v>
      </c>
      <c r="AI15">
        <v>4</v>
      </c>
      <c r="AJ15">
        <v>4.4727089637167148E+22</v>
      </c>
      <c r="AK15">
        <v>1.1181772409291787E+22</v>
      </c>
      <c r="AL15">
        <v>5729.9503573372358</v>
      </c>
      <c r="AM15">
        <v>7.408990886343182E-14</v>
      </c>
    </row>
    <row r="16" spans="1:39" x14ac:dyDescent="0.3">
      <c r="A16" s="1">
        <v>2006</v>
      </c>
      <c r="B16">
        <v>148627286361.35071</v>
      </c>
      <c r="C16">
        <v>14724409399.263531</v>
      </c>
      <c r="D16">
        <v>71360466426.211807</v>
      </c>
      <c r="E16">
        <v>33261691965.614658</v>
      </c>
      <c r="F16">
        <v>45646166326.71106</v>
      </c>
      <c r="J16" s="3"/>
      <c r="K16" s="3" t="s">
        <v>17</v>
      </c>
      <c r="L16" s="3" t="s">
        <v>18</v>
      </c>
      <c r="M16" s="3" t="s">
        <v>19</v>
      </c>
      <c r="N16" s="3" t="s">
        <v>20</v>
      </c>
      <c r="O16" s="3" t="s">
        <v>21</v>
      </c>
      <c r="AH16" t="s">
        <v>14</v>
      </c>
      <c r="AI16">
        <v>8</v>
      </c>
      <c r="AJ16" s="5">
        <v>1.5611684865609294E+19</v>
      </c>
      <c r="AK16">
        <v>1.9514606082011617E+18</v>
      </c>
    </row>
    <row r="17" spans="1:42" ht="15" thickBot="1" x14ac:dyDescent="0.35">
      <c r="A17" s="1">
        <v>2007</v>
      </c>
      <c r="B17">
        <v>180941701357.97049</v>
      </c>
      <c r="C17">
        <v>16531064254.4433</v>
      </c>
      <c r="D17">
        <v>83056024077.998703</v>
      </c>
      <c r="E17">
        <v>41735927627.990677</v>
      </c>
      <c r="F17">
        <v>56581040964.712402</v>
      </c>
      <c r="J17" t="s">
        <v>13</v>
      </c>
      <c r="K17">
        <v>4</v>
      </c>
      <c r="L17">
        <v>4.698598911964172E+23</v>
      </c>
      <c r="M17">
        <v>1.174649727991043E+23</v>
      </c>
      <c r="N17">
        <v>97455.120279809547</v>
      </c>
      <c r="O17">
        <v>7.2299887677738959E-54</v>
      </c>
      <c r="AH17" s="2" t="s">
        <v>15</v>
      </c>
      <c r="AI17" s="2">
        <v>12</v>
      </c>
      <c r="AJ17" s="2">
        <v>4.4742701322032757E+22</v>
      </c>
      <c r="AK17" s="2"/>
      <c r="AL17" s="2"/>
      <c r="AM17" s="2"/>
    </row>
    <row r="18" spans="1:42" ht="15" thickBot="1" x14ac:dyDescent="0.35">
      <c r="A18" s="1">
        <v>2008</v>
      </c>
      <c r="B18">
        <v>193617323539.20279</v>
      </c>
      <c r="C18">
        <v>19580934098.826672</v>
      </c>
      <c r="D18">
        <v>96932843579.687332</v>
      </c>
      <c r="E18">
        <v>58394358173.700447</v>
      </c>
      <c r="F18">
        <v>40002940218.155701</v>
      </c>
      <c r="J18" t="s">
        <v>14</v>
      </c>
      <c r="K18">
        <v>26</v>
      </c>
      <c r="L18">
        <v>3.1338417971348488E+19</v>
      </c>
      <c r="M18">
        <v>1.205323768128788E+18</v>
      </c>
    </row>
    <row r="19" spans="1:42" ht="15" thickBot="1" x14ac:dyDescent="0.35">
      <c r="A19" s="1">
        <v>2009</v>
      </c>
      <c r="B19">
        <v>194150283771.5665</v>
      </c>
      <c r="C19">
        <v>19279072405.578491</v>
      </c>
      <c r="D19">
        <v>95197505697.775543</v>
      </c>
      <c r="E19">
        <v>53139156351.086098</v>
      </c>
      <c r="F19">
        <v>45619605160.483032</v>
      </c>
      <c r="J19" s="2" t="s">
        <v>15</v>
      </c>
      <c r="K19" s="2">
        <v>30</v>
      </c>
      <c r="L19" s="2">
        <v>4.6989122961438853E+23</v>
      </c>
      <c r="M19" s="2"/>
      <c r="N19" s="2"/>
      <c r="O19" s="2"/>
      <c r="AH19" s="3"/>
      <c r="AI19" s="3" t="s">
        <v>22</v>
      </c>
      <c r="AJ19" s="3" t="s">
        <v>10</v>
      </c>
      <c r="AK19" s="3" t="s">
        <v>23</v>
      </c>
      <c r="AL19" s="3" t="s">
        <v>24</v>
      </c>
      <c r="AM19" s="3" t="s">
        <v>25</v>
      </c>
      <c r="AN19" s="3" t="s">
        <v>26</v>
      </c>
      <c r="AO19" s="3" t="s">
        <v>27</v>
      </c>
      <c r="AP19" s="3" t="s">
        <v>28</v>
      </c>
    </row>
    <row r="20" spans="1:42" ht="15" thickBot="1" x14ac:dyDescent="0.35">
      <c r="A20" s="1">
        <v>2010</v>
      </c>
      <c r="B20">
        <v>239807980591.23969</v>
      </c>
      <c r="C20">
        <v>23241154434.004059</v>
      </c>
      <c r="D20">
        <v>110382190643.5459</v>
      </c>
      <c r="E20">
        <v>66326636880.751709</v>
      </c>
      <c r="F20">
        <v>63099153066.942017</v>
      </c>
      <c r="U20" t="s">
        <v>5</v>
      </c>
      <c r="AH20" t="s">
        <v>16</v>
      </c>
      <c r="AI20">
        <v>-3281061711.5717621</v>
      </c>
      <c r="AJ20">
        <v>4185928686.4393225</v>
      </c>
      <c r="AK20">
        <v>-0.78383124925205838</v>
      </c>
      <c r="AL20">
        <v>0.45571732825468536</v>
      </c>
      <c r="AM20">
        <v>-12933830572.170588</v>
      </c>
      <c r="AN20">
        <v>6371707149.0270634</v>
      </c>
      <c r="AO20">
        <v>-12933830572.170588</v>
      </c>
      <c r="AP20">
        <v>6371707149.0270634</v>
      </c>
    </row>
    <row r="21" spans="1:42" ht="15" thickBot="1" x14ac:dyDescent="0.35">
      <c r="A21" s="1">
        <v>2011</v>
      </c>
      <c r="B21">
        <v>279356499090.45813</v>
      </c>
      <c r="C21">
        <v>25803720217.272388</v>
      </c>
      <c r="D21">
        <v>128091806490.1859</v>
      </c>
      <c r="E21">
        <v>74565820941.089676</v>
      </c>
      <c r="F21">
        <v>76981672412.257751</v>
      </c>
      <c r="J21" s="3"/>
      <c r="K21" s="3" t="s">
        <v>22</v>
      </c>
      <c r="L21" s="3" t="s">
        <v>10</v>
      </c>
      <c r="M21" s="3" t="s">
        <v>23</v>
      </c>
      <c r="N21" s="3" t="s">
        <v>24</v>
      </c>
      <c r="O21" s="3" t="s">
        <v>25</v>
      </c>
      <c r="P21" s="3" t="s">
        <v>26</v>
      </c>
      <c r="Q21" s="3" t="s">
        <v>27</v>
      </c>
      <c r="R21" s="3" t="s">
        <v>28</v>
      </c>
      <c r="AH21" t="s">
        <v>1</v>
      </c>
      <c r="AI21">
        <v>0.26757495831382805</v>
      </c>
      <c r="AJ21">
        <v>0.19911243261712427</v>
      </c>
      <c r="AK21">
        <v>1.343838527794752</v>
      </c>
      <c r="AL21">
        <v>0.21586623385917963</v>
      </c>
      <c r="AM21">
        <v>-0.19157913467182164</v>
      </c>
      <c r="AN21">
        <v>0.72672905129947774</v>
      </c>
      <c r="AO21">
        <v>-0.19157913467182164</v>
      </c>
      <c r="AP21">
        <v>0.72672905129947774</v>
      </c>
    </row>
    <row r="22" spans="1:42" x14ac:dyDescent="0.3">
      <c r="A22" s="1">
        <v>2012</v>
      </c>
      <c r="B22">
        <v>295092888076.58948</v>
      </c>
      <c r="C22">
        <v>26138935212.00695</v>
      </c>
      <c r="D22">
        <v>136226429890.6277</v>
      </c>
      <c r="E22">
        <v>86352862662.001984</v>
      </c>
      <c r="F22">
        <v>71489970200.275879</v>
      </c>
      <c r="J22" t="s">
        <v>16</v>
      </c>
      <c r="K22">
        <v>-275546448.50371552</v>
      </c>
      <c r="L22">
        <v>544198602.21435571</v>
      </c>
      <c r="M22">
        <v>-0.50633435547704675</v>
      </c>
      <c r="N22">
        <v>0.61688877860865743</v>
      </c>
      <c r="O22">
        <v>-1394162695.8236263</v>
      </c>
      <c r="P22">
        <v>843069798.81619525</v>
      </c>
      <c r="Q22">
        <v>-1394162695.8236263</v>
      </c>
      <c r="R22">
        <v>843069798.81619525</v>
      </c>
      <c r="U22" s="4" t="s">
        <v>6</v>
      </c>
      <c r="V22" s="4"/>
      <c r="AH22" t="s">
        <v>2</v>
      </c>
      <c r="AI22">
        <v>0.92955850324708955</v>
      </c>
      <c r="AJ22">
        <v>8.1735531341651735E-2</v>
      </c>
      <c r="AK22">
        <v>11.372759043573922</v>
      </c>
      <c r="AL22">
        <v>3.224131552719886E-6</v>
      </c>
      <c r="AM22">
        <v>0.74107602998013089</v>
      </c>
      <c r="AN22">
        <v>1.1180409765140482</v>
      </c>
      <c r="AO22">
        <v>0.74107602998013089</v>
      </c>
      <c r="AP22">
        <v>1.1180409765140482</v>
      </c>
    </row>
    <row r="23" spans="1:42" x14ac:dyDescent="0.3">
      <c r="A23" s="1">
        <v>2013</v>
      </c>
      <c r="B23">
        <v>307576360584.99158</v>
      </c>
      <c r="C23">
        <v>29970910253.336529</v>
      </c>
      <c r="D23">
        <v>144799808199.4725</v>
      </c>
      <c r="E23">
        <v>92209861743.786453</v>
      </c>
      <c r="F23">
        <v>71092623671.381714</v>
      </c>
      <c r="J23" t="s">
        <v>1</v>
      </c>
      <c r="K23">
        <v>0.42153728119071071</v>
      </c>
      <c r="L23">
        <v>0.12437438212788854</v>
      </c>
      <c r="M23">
        <v>3.3892613091115744</v>
      </c>
      <c r="N23">
        <v>2.2447371332842414E-3</v>
      </c>
      <c r="O23">
        <v>0.16588207731381782</v>
      </c>
      <c r="P23">
        <v>0.67719248506760366</v>
      </c>
      <c r="Q23">
        <v>0.16588207731381782</v>
      </c>
      <c r="R23">
        <v>0.67719248506760366</v>
      </c>
      <c r="U23" t="s">
        <v>7</v>
      </c>
      <c r="V23">
        <v>0.99958250530882431</v>
      </c>
      <c r="AH23" t="s">
        <v>3</v>
      </c>
      <c r="AI23">
        <v>1.0103963408390104</v>
      </c>
      <c r="AJ23">
        <v>8.9421055809250097E-2</v>
      </c>
      <c r="AK23">
        <v>11.299311238220593</v>
      </c>
      <c r="AL23">
        <v>3.3863755396437613E-6</v>
      </c>
      <c r="AM23">
        <v>0.80419101636855705</v>
      </c>
      <c r="AN23">
        <v>1.2166016653094638</v>
      </c>
      <c r="AO23">
        <v>0.80419101636855705</v>
      </c>
      <c r="AP23">
        <v>1.2166016653094638</v>
      </c>
    </row>
    <row r="24" spans="1:42" ht="15" thickBot="1" x14ac:dyDescent="0.35">
      <c r="A24" s="1">
        <v>2014</v>
      </c>
      <c r="B24">
        <v>314863580758.45471</v>
      </c>
      <c r="C24">
        <v>30324612288.38641</v>
      </c>
      <c r="D24">
        <v>148664141115.18881</v>
      </c>
      <c r="E24">
        <v>92664377885.639877</v>
      </c>
      <c r="F24">
        <v>73803243755.179321</v>
      </c>
      <c r="J24" t="s">
        <v>2</v>
      </c>
      <c r="K24">
        <v>0.82720998799064327</v>
      </c>
      <c r="L24">
        <v>3.4795042505154708E-2</v>
      </c>
      <c r="M24">
        <v>23.773788690388763</v>
      </c>
      <c r="N24">
        <v>3.6433969633614115E-19</v>
      </c>
      <c r="O24">
        <v>0.75568775380246767</v>
      </c>
      <c r="P24">
        <v>0.89873222217881887</v>
      </c>
      <c r="Q24">
        <v>0.75568775380246767</v>
      </c>
      <c r="R24">
        <v>0.89873222217881887</v>
      </c>
      <c r="U24" t="s">
        <v>8</v>
      </c>
      <c r="V24">
        <v>0.99916518491946571</v>
      </c>
      <c r="AH24" s="2" t="s">
        <v>4</v>
      </c>
      <c r="AI24" s="2">
        <v>1.0647415775665399</v>
      </c>
      <c r="AJ24" s="2">
        <v>3.4965772039894726E-2</v>
      </c>
      <c r="AK24" s="2">
        <v>30.450967201630981</v>
      </c>
      <c r="AL24" s="2">
        <v>1.4688496466492246E-9</v>
      </c>
      <c r="AM24" s="2">
        <v>0.98411036265193641</v>
      </c>
      <c r="AN24" s="2">
        <v>1.1453727924811434</v>
      </c>
      <c r="AO24" s="2">
        <v>0.98411036265193641</v>
      </c>
      <c r="AP24" s="2">
        <v>1.1453727924811434</v>
      </c>
    </row>
    <row r="25" spans="1:42" x14ac:dyDescent="0.3">
      <c r="A25" s="1">
        <v>2015</v>
      </c>
      <c r="B25">
        <v>307998545269.39789</v>
      </c>
      <c r="C25">
        <v>31387849362.64616</v>
      </c>
      <c r="D25">
        <v>145834197079.6283</v>
      </c>
      <c r="E25">
        <v>78087465677.44986</v>
      </c>
      <c r="F25">
        <v>84076882512.319763</v>
      </c>
      <c r="J25" t="s">
        <v>3</v>
      </c>
      <c r="K25">
        <v>1.095920850171229</v>
      </c>
      <c r="L25">
        <v>3.4386285454522041E-2</v>
      </c>
      <c r="M25">
        <v>31.870870484706792</v>
      </c>
      <c r="N25">
        <v>2.2860494582686009E-22</v>
      </c>
      <c r="O25">
        <v>1.0252388281338818</v>
      </c>
      <c r="P25">
        <v>1.1666028722085762</v>
      </c>
      <c r="Q25">
        <v>1.0252388281338818</v>
      </c>
      <c r="R25">
        <v>1.1666028722085762</v>
      </c>
      <c r="U25" t="s">
        <v>9</v>
      </c>
      <c r="V25">
        <v>0.99874777737919862</v>
      </c>
    </row>
    <row r="26" spans="1:42" ht="15" thickBot="1" x14ac:dyDescent="0.35">
      <c r="A26" s="1">
        <v>2016</v>
      </c>
      <c r="B26">
        <v>319030057631.08868</v>
      </c>
      <c r="C26">
        <v>32724281348.57616</v>
      </c>
      <c r="D26">
        <v>149038830411.7272</v>
      </c>
      <c r="E26">
        <v>84366065263.118271</v>
      </c>
      <c r="F26">
        <v>83609811037.779419</v>
      </c>
      <c r="J26" s="2" t="s">
        <v>4</v>
      </c>
      <c r="K26" s="2">
        <v>1.0620680572366823</v>
      </c>
      <c r="L26" s="2">
        <v>2.1755764572050727E-2</v>
      </c>
      <c r="M26" s="2">
        <v>48.817776719329999</v>
      </c>
      <c r="N26" s="2">
        <v>4.1959460004623495E-27</v>
      </c>
      <c r="O26" s="2">
        <v>1.0173484426986483</v>
      </c>
      <c r="P26" s="2">
        <v>1.1067876717747163</v>
      </c>
      <c r="Q26" s="2">
        <v>1.0173484426986483</v>
      </c>
      <c r="R26" s="2">
        <v>1.1067876717747163</v>
      </c>
      <c r="U26" t="s">
        <v>10</v>
      </c>
      <c r="V26">
        <v>593072352.03103793</v>
      </c>
    </row>
    <row r="27" spans="1:42" ht="15" thickBot="1" x14ac:dyDescent="0.35">
      <c r="A27" s="1">
        <v>2017</v>
      </c>
      <c r="B27">
        <v>343272878686.38782</v>
      </c>
      <c r="C27">
        <v>34983724677.299637</v>
      </c>
      <c r="D27">
        <v>155786375074.67819</v>
      </c>
      <c r="E27">
        <v>93684450639.969589</v>
      </c>
      <c r="F27">
        <v>91487951916.287964</v>
      </c>
      <c r="U27" s="2" t="s">
        <v>11</v>
      </c>
      <c r="V27" s="2">
        <v>13</v>
      </c>
    </row>
    <row r="28" spans="1:42" x14ac:dyDescent="0.3">
      <c r="A28" s="1">
        <v>2018</v>
      </c>
      <c r="B28">
        <v>376869492498.0094</v>
      </c>
      <c r="C28">
        <v>37605887123.918137</v>
      </c>
      <c r="D28">
        <v>167581747899.3092</v>
      </c>
      <c r="E28">
        <v>93313523748.519089</v>
      </c>
      <c r="F28">
        <v>111189746464.00391</v>
      </c>
    </row>
    <row r="29" spans="1:42" ht="15" thickBot="1" x14ac:dyDescent="0.35">
      <c r="A29" s="1">
        <v>2019</v>
      </c>
      <c r="B29">
        <v>376837580397.57861</v>
      </c>
      <c r="C29">
        <v>38597801720.915024</v>
      </c>
      <c r="D29">
        <v>171712587544.84451</v>
      </c>
      <c r="E29">
        <v>92690362846.53244</v>
      </c>
      <c r="F29">
        <v>111111982629.57809</v>
      </c>
      <c r="U29" t="s">
        <v>12</v>
      </c>
    </row>
    <row r="30" spans="1:42" x14ac:dyDescent="0.3">
      <c r="A30" s="1">
        <v>2020</v>
      </c>
      <c r="B30">
        <v>348392090695.21692</v>
      </c>
      <c r="C30">
        <v>42616590637.959846</v>
      </c>
      <c r="D30">
        <v>154772269018.41071</v>
      </c>
      <c r="E30">
        <v>78810821153.520004</v>
      </c>
      <c r="F30">
        <v>108710106672.117</v>
      </c>
      <c r="J30" t="s">
        <v>29</v>
      </c>
      <c r="U30" s="3"/>
      <c r="V30" s="3" t="s">
        <v>17</v>
      </c>
      <c r="W30" s="3" t="s">
        <v>18</v>
      </c>
      <c r="X30" s="3" t="s">
        <v>19</v>
      </c>
      <c r="Y30" s="3" t="s">
        <v>20</v>
      </c>
      <c r="Z30" s="3" t="s">
        <v>21</v>
      </c>
    </row>
    <row r="31" spans="1:42" ht="15" thickBot="1" x14ac:dyDescent="0.35">
      <c r="A31" s="1">
        <v>2021</v>
      </c>
      <c r="B31">
        <v>423797100521.55481</v>
      </c>
      <c r="C31">
        <v>45682528174.900612</v>
      </c>
      <c r="D31">
        <v>170611835058.57529</v>
      </c>
      <c r="E31">
        <v>97808234268.688187</v>
      </c>
      <c r="F31">
        <v>149453026201.29919</v>
      </c>
      <c r="U31" t="s">
        <v>13</v>
      </c>
      <c r="V31">
        <v>4</v>
      </c>
      <c r="W31">
        <v>3.3678469822661882E+21</v>
      </c>
      <c r="X31">
        <v>8.4196174556654705E+20</v>
      </c>
      <c r="Y31">
        <v>2393.7401424997875</v>
      </c>
      <c r="Z31">
        <v>2.4268392266020785E-12</v>
      </c>
    </row>
    <row r="32" spans="1:42" x14ac:dyDescent="0.3">
      <c r="A32" s="1">
        <v>2022</v>
      </c>
      <c r="B32">
        <v>466788426791.96637</v>
      </c>
      <c r="C32">
        <v>46757701460.9039</v>
      </c>
      <c r="D32">
        <v>186093378604.11539</v>
      </c>
      <c r="E32">
        <v>102327755723.4633</v>
      </c>
      <c r="F32">
        <v>169176458129.483</v>
      </c>
      <c r="J32" s="3" t="s">
        <v>30</v>
      </c>
      <c r="K32" s="3" t="s">
        <v>31</v>
      </c>
      <c r="L32" s="3" t="s">
        <v>32</v>
      </c>
      <c r="N32" s="3" t="s">
        <v>50</v>
      </c>
      <c r="O32" s="10" t="s">
        <v>49</v>
      </c>
      <c r="U32" t="s">
        <v>14</v>
      </c>
      <c r="V32">
        <v>8</v>
      </c>
      <c r="W32" s="5">
        <v>2.8138785179490191E+18</v>
      </c>
      <c r="X32">
        <v>3.5173481474362739E+17</v>
      </c>
      <c r="AG32" t="s">
        <v>51</v>
      </c>
      <c r="AI32">
        <f>AJ16/W32</f>
        <v>5.5481019404449432</v>
      </c>
    </row>
    <row r="33" spans="1:36" ht="15" thickBot="1" x14ac:dyDescent="0.35">
      <c r="A33" s="1"/>
      <c r="J33">
        <v>1</v>
      </c>
      <c r="K33">
        <v>51167311021.475616</v>
      </c>
      <c r="L33">
        <v>964009011.40411377</v>
      </c>
      <c r="N33">
        <v>51167311021.475616</v>
      </c>
      <c r="O33">
        <f>L33*L33</f>
        <v>9.2931337406833677E+17</v>
      </c>
      <c r="U33" s="2" t="s">
        <v>15</v>
      </c>
      <c r="V33" s="2">
        <v>12</v>
      </c>
      <c r="W33" s="2">
        <v>3.3706608607841375E+21</v>
      </c>
      <c r="X33" s="2"/>
      <c r="Y33" s="2"/>
      <c r="Z33" s="2"/>
      <c r="AJ33" t="s">
        <v>53</v>
      </c>
    </row>
    <row r="34" spans="1:36" ht="15" thickBot="1" x14ac:dyDescent="0.35">
      <c r="A34" s="1"/>
      <c r="J34">
        <v>2</v>
      </c>
      <c r="K34">
        <v>59484946013.5541</v>
      </c>
      <c r="L34">
        <v>1118869702.7111816</v>
      </c>
      <c r="N34">
        <v>59484946013.5541</v>
      </c>
      <c r="O34">
        <f t="shared" ref="O34:O63" si="0">L34*L34</f>
        <v>1.2518694116450079E+18</v>
      </c>
      <c r="AG34" t="s">
        <v>52</v>
      </c>
      <c r="AI34">
        <f>FINV(0.05,8,8)</f>
        <v>3.4381012333731586</v>
      </c>
    </row>
    <row r="35" spans="1:36" x14ac:dyDescent="0.3">
      <c r="A35" s="1"/>
      <c r="J35">
        <v>3</v>
      </c>
      <c r="K35">
        <v>72668711028.311035</v>
      </c>
      <c r="L35">
        <v>1020013402.8301392</v>
      </c>
      <c r="N35">
        <v>72668711028.311035</v>
      </c>
      <c r="O35">
        <f t="shared" si="0"/>
        <v>1.0404273419531197E+18</v>
      </c>
      <c r="U35" s="3"/>
      <c r="V35" s="3" t="s">
        <v>22</v>
      </c>
      <c r="W35" s="3" t="s">
        <v>10</v>
      </c>
      <c r="X35" s="3" t="s">
        <v>23</v>
      </c>
      <c r="Y35" s="3" t="s">
        <v>24</v>
      </c>
      <c r="Z35" s="3" t="s">
        <v>25</v>
      </c>
      <c r="AA35" s="3" t="s">
        <v>26</v>
      </c>
      <c r="AB35" s="3" t="s">
        <v>27</v>
      </c>
      <c r="AC35" s="3" t="s">
        <v>28</v>
      </c>
    </row>
    <row r="36" spans="1:36" x14ac:dyDescent="0.3">
      <c r="A36" s="1"/>
      <c r="J36">
        <v>8</v>
      </c>
      <c r="K36">
        <v>86243811815.618042</v>
      </c>
      <c r="L36">
        <v>43037939.272491455</v>
      </c>
      <c r="N36">
        <v>86243811815.618042</v>
      </c>
      <c r="O36">
        <f t="shared" si="0"/>
        <v>1852264216822662.3</v>
      </c>
      <c r="U36" t="s">
        <v>16</v>
      </c>
      <c r="V36">
        <v>9135468.0097312927</v>
      </c>
      <c r="W36">
        <v>1409002445.8518376</v>
      </c>
      <c r="X36">
        <v>6.4836424071700472E-3</v>
      </c>
      <c r="Y36">
        <v>0.9949856031814801</v>
      </c>
      <c r="Z36">
        <v>-3240029998.637392</v>
      </c>
      <c r="AA36">
        <v>3258300934.6568546</v>
      </c>
      <c r="AB36">
        <v>-3240029998.637392</v>
      </c>
      <c r="AC36">
        <v>3258300934.6568546</v>
      </c>
    </row>
    <row r="37" spans="1:36" x14ac:dyDescent="0.3">
      <c r="A37" s="1"/>
      <c r="J37">
        <v>4</v>
      </c>
      <c r="K37">
        <v>86717008426.64122</v>
      </c>
      <c r="L37">
        <v>1095532361.7880859</v>
      </c>
      <c r="N37">
        <v>86717008426.64122</v>
      </c>
      <c r="O37">
        <f t="shared" si="0"/>
        <v>1.2001911557249815E+18</v>
      </c>
      <c r="U37" t="s">
        <v>1</v>
      </c>
      <c r="V37">
        <v>-0.53079160188183561</v>
      </c>
      <c r="W37">
        <v>0.48176910590432492</v>
      </c>
      <c r="X37">
        <v>-1.101755167312962</v>
      </c>
      <c r="Y37">
        <v>0.30260822418610056</v>
      </c>
      <c r="Z37">
        <v>-1.6417531523108231</v>
      </c>
      <c r="AA37">
        <v>0.58016994854715198</v>
      </c>
      <c r="AB37">
        <v>-1.6417531523108231</v>
      </c>
      <c r="AC37">
        <v>0.58016994854715198</v>
      </c>
    </row>
    <row r="38" spans="1:36" x14ac:dyDescent="0.3">
      <c r="A38" s="1"/>
      <c r="J38">
        <v>7</v>
      </c>
      <c r="K38">
        <v>87022577615.985428</v>
      </c>
      <c r="L38">
        <v>-1294369834.2069702</v>
      </c>
      <c r="N38">
        <v>87022577615.985428</v>
      </c>
      <c r="O38">
        <f t="shared" si="0"/>
        <v>1.6753932677049795E+18</v>
      </c>
      <c r="U38" t="s">
        <v>2</v>
      </c>
      <c r="V38">
        <v>1.1139507873872565</v>
      </c>
      <c r="W38">
        <v>0.13778037786988431</v>
      </c>
      <c r="X38">
        <v>8.0849741059589668</v>
      </c>
      <c r="Y38">
        <v>4.0466957823851268E-5</v>
      </c>
      <c r="Z38">
        <v>0.79622866626931055</v>
      </c>
      <c r="AA38">
        <v>1.4316729085052025</v>
      </c>
      <c r="AB38">
        <v>0.79622866626931055</v>
      </c>
      <c r="AC38">
        <v>1.4316729085052025</v>
      </c>
    </row>
    <row r="39" spans="1:36" x14ac:dyDescent="0.3">
      <c r="A39" s="1"/>
      <c r="J39">
        <v>10</v>
      </c>
      <c r="K39">
        <v>89994209412.461838</v>
      </c>
      <c r="L39">
        <v>-200418742.81033325</v>
      </c>
      <c r="N39">
        <v>89994209412.461838</v>
      </c>
      <c r="O39">
        <f t="shared" si="0"/>
        <v>4.0167672469674504E+16</v>
      </c>
      <c r="U39" t="s">
        <v>3</v>
      </c>
      <c r="V39">
        <v>0.9931256292376085</v>
      </c>
      <c r="W39">
        <v>4.0442787198019789E-2</v>
      </c>
      <c r="X39">
        <v>24.556310235864139</v>
      </c>
      <c r="Y39">
        <v>8.0780260857424615E-9</v>
      </c>
      <c r="Z39">
        <v>0.89986439471979274</v>
      </c>
      <c r="AA39">
        <v>1.0863868637554244</v>
      </c>
      <c r="AB39">
        <v>0.89986439471979274</v>
      </c>
      <c r="AC39">
        <v>1.0863868637554244</v>
      </c>
    </row>
    <row r="40" spans="1:36" ht="15" thickBot="1" x14ac:dyDescent="0.35">
      <c r="A40" s="1"/>
      <c r="J40">
        <v>11</v>
      </c>
      <c r="K40">
        <v>92296869572.327713</v>
      </c>
      <c r="L40">
        <v>241503297.3664856</v>
      </c>
      <c r="N40">
        <v>92296869572.327713</v>
      </c>
      <c r="O40">
        <f>L40*L40</f>
        <v>5.8323842638885168E+16</v>
      </c>
      <c r="U40" s="2" t="s">
        <v>4</v>
      </c>
      <c r="V40" s="2">
        <v>0.91357057033136679</v>
      </c>
      <c r="W40" s="2">
        <v>5.470345792166182E-2</v>
      </c>
      <c r="X40" s="2">
        <v>16.700417213837689</v>
      </c>
      <c r="Y40" s="2">
        <v>1.6717614040126647E-7</v>
      </c>
      <c r="Z40" s="2">
        <v>0.78742417015404742</v>
      </c>
      <c r="AA40" s="2">
        <v>1.0397169705086862</v>
      </c>
      <c r="AB40" s="2">
        <v>0.78742417015404742</v>
      </c>
      <c r="AC40" s="2">
        <v>1.0397169705086862</v>
      </c>
    </row>
    <row r="41" spans="1:36" x14ac:dyDescent="0.3">
      <c r="A41" s="1"/>
      <c r="J41">
        <v>9</v>
      </c>
      <c r="K41">
        <v>95215954167.854324</v>
      </c>
      <c r="L41">
        <v>860585757.8865509</v>
      </c>
      <c r="N41">
        <v>95215954167.854324</v>
      </c>
      <c r="O41">
        <f t="shared" si="0"/>
        <v>7.4060784667716915E+17</v>
      </c>
      <c r="T41" s="3"/>
    </row>
    <row r="42" spans="1:36" x14ac:dyDescent="0.3">
      <c r="A42" s="1"/>
      <c r="J42">
        <v>5</v>
      </c>
      <c r="K42">
        <v>96413249491.510147</v>
      </c>
      <c r="L42">
        <v>-120162978.42292786</v>
      </c>
      <c r="N42">
        <v>96413249491.510147</v>
      </c>
      <c r="O42">
        <f t="shared" si="0"/>
        <v>1.4439141383469026E+16</v>
      </c>
    </row>
    <row r="43" spans="1:36" x14ac:dyDescent="0.3">
      <c r="A43" s="1"/>
      <c r="J43">
        <v>12</v>
      </c>
      <c r="K43">
        <v>97845628234.001373</v>
      </c>
      <c r="L43">
        <v>-199227138.36447144</v>
      </c>
      <c r="N43">
        <v>97845628234.001373</v>
      </c>
      <c r="O43">
        <f t="shared" si="0"/>
        <v>3.9691452660896248E+16</v>
      </c>
    </row>
    <row r="44" spans="1:36" x14ac:dyDescent="0.3">
      <c r="A44" s="1"/>
      <c r="J44">
        <v>6</v>
      </c>
      <c r="K44">
        <v>101169906099.83253</v>
      </c>
      <c r="L44">
        <v>-1046118884.5330353</v>
      </c>
      <c r="N44">
        <v>101169906099.83253</v>
      </c>
      <c r="O44">
        <f t="shared" si="0"/>
        <v>1.094364720576642E+18</v>
      </c>
    </row>
    <row r="45" spans="1:36" x14ac:dyDescent="0.3">
      <c r="A45" s="1"/>
      <c r="J45">
        <v>13</v>
      </c>
      <c r="K45">
        <v>115600401569.07179</v>
      </c>
      <c r="L45">
        <v>-566808468.02268982</v>
      </c>
      <c r="N45">
        <v>115600401569.07179</v>
      </c>
      <c r="O45">
        <f t="shared" si="0"/>
        <v>3.2127183942222861E+17</v>
      </c>
    </row>
    <row r="46" spans="1:36" ht="15" thickBot="1" x14ac:dyDescent="0.35">
      <c r="A46" s="1"/>
      <c r="J46">
        <v>14</v>
      </c>
      <c r="K46">
        <v>128344465228.73685</v>
      </c>
      <c r="L46">
        <v>-536616500.33854675</v>
      </c>
      <c r="N46">
        <v>128344465228.73685</v>
      </c>
      <c r="O46">
        <f t="shared" si="0"/>
        <v>2.8795726843558954E+17</v>
      </c>
      <c r="T46" s="2"/>
      <c r="U46" s="2"/>
    </row>
    <row r="47" spans="1:36" x14ac:dyDescent="0.3">
      <c r="A47" s="1"/>
      <c r="J47">
        <v>15</v>
      </c>
      <c r="K47">
        <v>149892948560.23657</v>
      </c>
      <c r="L47">
        <v>-1265662198.8858643</v>
      </c>
      <c r="N47">
        <v>149892948560.23657</v>
      </c>
      <c r="O47">
        <f t="shared" si="0"/>
        <v>1.6019008016886011E+18</v>
      </c>
    </row>
    <row r="48" spans="1:36" x14ac:dyDescent="0.3">
      <c r="A48" s="1"/>
      <c r="J48">
        <v>16</v>
      </c>
      <c r="K48">
        <v>181229875655.18881</v>
      </c>
      <c r="L48">
        <v>-288174297.21832275</v>
      </c>
      <c r="N48">
        <v>181229875655.18881</v>
      </c>
      <c r="O48">
        <f t="shared" si="0"/>
        <v>8.3044425577274224E+16</v>
      </c>
    </row>
    <row r="49" spans="1:15" x14ac:dyDescent="0.3">
      <c r="A49" s="1"/>
      <c r="J49">
        <v>18</v>
      </c>
      <c r="K49">
        <v>193287063692.58167</v>
      </c>
      <c r="L49">
        <v>863220078.98483276</v>
      </c>
      <c r="N49">
        <v>193287063692.58167</v>
      </c>
      <c r="O49">
        <f t="shared" si="0"/>
        <v>7.4514890476258086E+17</v>
      </c>
    </row>
    <row r="50" spans="1:15" x14ac:dyDescent="0.3">
      <c r="A50" s="1"/>
      <c r="J50">
        <v>17</v>
      </c>
      <c r="K50">
        <v>194643803304.31903</v>
      </c>
      <c r="L50">
        <v>-1026479765.1162415</v>
      </c>
      <c r="N50">
        <v>194643803304.31903</v>
      </c>
      <c r="O50">
        <f t="shared" si="0"/>
        <v>1.0536607081930943E+18</v>
      </c>
    </row>
    <row r="51" spans="1:15" x14ac:dyDescent="0.3">
      <c r="A51" s="1"/>
      <c r="J51">
        <v>19</v>
      </c>
      <c r="K51">
        <v>240535056390.40723</v>
      </c>
      <c r="L51">
        <v>-727075799.1675415</v>
      </c>
      <c r="N51">
        <v>240535056390.40723</v>
      </c>
      <c r="O51">
        <f t="shared" si="0"/>
        <v>5.2863921773511917E+17</v>
      </c>
    </row>
    <row r="52" spans="1:15" x14ac:dyDescent="0.3">
      <c r="A52" s="1"/>
      <c r="J52">
        <v>20</v>
      </c>
      <c r="K52">
        <v>280038518466.12946</v>
      </c>
      <c r="L52">
        <v>-682019375.67132568</v>
      </c>
      <c r="N52">
        <v>280038518466.12946</v>
      </c>
      <c r="O52">
        <f t="shared" si="0"/>
        <v>4.651504287911049E+17</v>
      </c>
    </row>
    <row r="53" spans="1:15" x14ac:dyDescent="0.3">
      <c r="A53" s="1"/>
      <c r="J53">
        <v>21</v>
      </c>
      <c r="K53">
        <v>293993969093.59607</v>
      </c>
      <c r="L53">
        <v>1098918982.9934082</v>
      </c>
      <c r="N53">
        <v>293993969093.59607</v>
      </c>
      <c r="O53">
        <f t="shared" si="0"/>
        <v>1.2076229311832666E+18</v>
      </c>
    </row>
    <row r="54" spans="1:15" x14ac:dyDescent="0.3">
      <c r="A54" s="1"/>
      <c r="J54">
        <v>24</v>
      </c>
      <c r="K54">
        <v>308464159690.43787</v>
      </c>
      <c r="L54">
        <v>-465614421.03997803</v>
      </c>
      <c r="N54">
        <v>308464159690.43787</v>
      </c>
      <c r="O54">
        <f t="shared" si="0"/>
        <v>2.1679678908039392E+17</v>
      </c>
    </row>
    <row r="55" spans="1:15" x14ac:dyDescent="0.3">
      <c r="A55" s="1"/>
      <c r="J55">
        <v>22</v>
      </c>
      <c r="K55">
        <v>308698071959.17651</v>
      </c>
      <c r="L55">
        <v>-1121711374.1849365</v>
      </c>
      <c r="N55">
        <v>308698071959.17651</v>
      </c>
      <c r="O55">
        <f t="shared" si="0"/>
        <v>1.2582364069758587E+18</v>
      </c>
    </row>
    <row r="56" spans="1:15" x14ac:dyDescent="0.3">
      <c r="A56" s="1"/>
      <c r="J56">
        <v>23</v>
      </c>
      <c r="K56">
        <v>315420762061.08685</v>
      </c>
      <c r="L56">
        <v>-557181302.63214111</v>
      </c>
      <c r="N56">
        <v>315420762061.08685</v>
      </c>
      <c r="O56">
        <f t="shared" si="0"/>
        <v>3.104510040028496E+17</v>
      </c>
    </row>
    <row r="57" spans="1:15" x14ac:dyDescent="0.3">
      <c r="A57" s="1"/>
      <c r="J57">
        <v>25</v>
      </c>
      <c r="K57">
        <v>318063206798.69781</v>
      </c>
      <c r="L57">
        <v>966850832.39086914</v>
      </c>
      <c r="N57">
        <v>318063206798.69781</v>
      </c>
      <c r="O57">
        <f t="shared" si="0"/>
        <v>9.3480053209491648E+17</v>
      </c>
    </row>
    <row r="58" spans="1:15" x14ac:dyDescent="0.3">
      <c r="A58" s="1"/>
      <c r="J58">
        <v>26</v>
      </c>
      <c r="K58">
        <v>343176617337.99493</v>
      </c>
      <c r="L58">
        <v>96261348.392883301</v>
      </c>
      <c r="N58">
        <v>343176617337.99493</v>
      </c>
      <c r="O58">
        <f t="shared" si="0"/>
        <v>9266247194416056</v>
      </c>
    </row>
    <row r="59" spans="1:15" x14ac:dyDescent="0.3">
      <c r="A59" s="1"/>
      <c r="J59">
        <v>29</v>
      </c>
      <c r="K59">
        <v>347546056015.1496</v>
      </c>
      <c r="L59">
        <v>846034680.06732178</v>
      </c>
      <c r="N59">
        <v>347546056015.1496</v>
      </c>
      <c r="O59">
        <f t="shared" si="0"/>
        <v>7.1577467987661555E+17</v>
      </c>
    </row>
    <row r="60" spans="1:15" x14ac:dyDescent="0.3">
      <c r="A60" s="1"/>
      <c r="J60">
        <v>27</v>
      </c>
      <c r="K60">
        <v>374557346924.33014</v>
      </c>
      <c r="L60">
        <v>2312145573.6792603</v>
      </c>
      <c r="N60">
        <v>374557346924.33014</v>
      </c>
      <c r="O60">
        <f t="shared" si="0"/>
        <v>5.3460171538845952E+18</v>
      </c>
    </row>
    <row r="61" spans="1:15" x14ac:dyDescent="0.3">
      <c r="A61" s="1"/>
      <c r="J61">
        <v>28</v>
      </c>
      <c r="K61">
        <v>377627022210.24554</v>
      </c>
      <c r="L61">
        <v>-789441812.66693115</v>
      </c>
      <c r="N61">
        <v>377627022210.24554</v>
      </c>
      <c r="O61">
        <f t="shared" si="0"/>
        <v>6.2321837558685005E+17</v>
      </c>
    </row>
    <row r="62" spans="1:15" x14ac:dyDescent="0.3">
      <c r="A62" s="1"/>
      <c r="J62">
        <v>30</v>
      </c>
      <c r="K62">
        <v>426032524745.37189</v>
      </c>
      <c r="L62">
        <v>-2235424223.8170776</v>
      </c>
      <c r="N62">
        <v>426032524745.37189</v>
      </c>
      <c r="O62">
        <f t="shared" si="0"/>
        <v>4.9971214604281836E+18</v>
      </c>
    </row>
    <row r="63" spans="1:15" ht="15" thickBot="1" x14ac:dyDescent="0.35">
      <c r="A63" s="1"/>
      <c r="J63" s="2">
        <v>31</v>
      </c>
      <c r="K63" s="2">
        <v>465192902644.63586</v>
      </c>
      <c r="L63" s="2">
        <v>1595524147.3305054</v>
      </c>
      <c r="N63" s="2">
        <v>465192902644.63586</v>
      </c>
      <c r="O63">
        <f t="shared" si="0"/>
        <v>2.5456973047147361E+18</v>
      </c>
    </row>
    <row r="64" spans="1:15" x14ac:dyDescent="0.3">
      <c r="A64" s="1"/>
    </row>
    <row r="92" spans="2:16" ht="15" thickBot="1" x14ac:dyDescent="0.35">
      <c r="J92" s="2"/>
      <c r="K92" s="2"/>
      <c r="L92" s="2"/>
    </row>
    <row r="94" spans="2:16" ht="15" thickBot="1" x14ac:dyDescent="0.35"/>
    <row r="95" spans="2:16" ht="15" thickBot="1" x14ac:dyDescent="0.35">
      <c r="O95" s="1"/>
      <c r="P95" s="3"/>
    </row>
    <row r="96" spans="2:16" x14ac:dyDescent="0.3">
      <c r="B96" s="1"/>
      <c r="C96" s="3"/>
    </row>
    <row r="158" spans="3:16" ht="15" thickBot="1" x14ac:dyDescent="0.35">
      <c r="P158" s="2"/>
    </row>
    <row r="159" spans="3:16" ht="15" thickBot="1" x14ac:dyDescent="0.35">
      <c r="C159" s="2"/>
    </row>
    <row r="163" spans="2:3" ht="15" thickBot="1" x14ac:dyDescent="0.35"/>
    <row r="164" spans="2:3" x14ac:dyDescent="0.3">
      <c r="B164" s="1"/>
      <c r="C164" s="3"/>
    </row>
    <row r="227" spans="3:3" ht="15" thickBot="1" x14ac:dyDescent="0.35">
      <c r="C227" s="2"/>
    </row>
  </sheetData>
  <sortState xmlns:xlrd2="http://schemas.microsoft.com/office/spreadsheetml/2017/richdata2" ref="J33:L63">
    <sortCondition ref="K33:K6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49E8-E1BA-44D2-81CF-8B3690B64C7F}">
  <dimension ref="A1:AI62"/>
  <sheetViews>
    <sheetView workbookViewId="0">
      <selection activeCell="AQ30" sqref="AQ30"/>
    </sheetView>
  </sheetViews>
  <sheetFormatPr defaultRowHeight="14.4" x14ac:dyDescent="0.3"/>
  <cols>
    <col min="13" max="13" width="12" bestFit="1" customWidth="1"/>
    <col min="22" max="23" width="12" bestFit="1" customWidth="1"/>
    <col min="25" max="25" width="12" bestFit="1" customWidth="1"/>
    <col min="28" max="28" width="7.33203125" customWidth="1"/>
    <col min="29" max="29" width="6.77734375" customWidth="1"/>
    <col min="30" max="30" width="6.88671875" customWidth="1"/>
    <col min="31" max="31" width="6.21875" customWidth="1"/>
    <col min="32" max="32" width="7.88671875" customWidth="1"/>
    <col min="33" max="33" width="6.88671875" customWidth="1"/>
    <col min="34" max="35" width="7.5546875" customWidth="1"/>
  </cols>
  <sheetData>
    <row r="1" spans="1:3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U1" s="11" t="s">
        <v>54</v>
      </c>
      <c r="V1" s="1" t="s">
        <v>55</v>
      </c>
      <c r="W1" s="1" t="s">
        <v>56</v>
      </c>
      <c r="X1" s="1" t="s">
        <v>57</v>
      </c>
      <c r="Y1" s="1" t="s">
        <v>58</v>
      </c>
    </row>
    <row r="2" spans="1:32" x14ac:dyDescent="0.3">
      <c r="A2" s="1">
        <v>1992</v>
      </c>
      <c r="B2">
        <v>52131320032.87973</v>
      </c>
      <c r="C2">
        <v>4601198182.6519508</v>
      </c>
      <c r="D2">
        <v>27189194133.460041</v>
      </c>
      <c r="E2">
        <v>18514801097.87368</v>
      </c>
      <c r="F2">
        <v>6328550547.6783752</v>
      </c>
      <c r="U2">
        <f t="shared" ref="U2:U32" si="0">LOG(M32)</f>
        <v>17.968162187276178</v>
      </c>
      <c r="V2">
        <f>LOG(C2)</f>
        <v>9.6628709395848418</v>
      </c>
      <c r="W2">
        <f t="shared" ref="W2:X2" si="1">LOG(D2)</f>
        <v>10.43439633562803</v>
      </c>
      <c r="X2">
        <f t="shared" si="1"/>
        <v>10.267519050840773</v>
      </c>
      <c r="Y2">
        <f>LOG(F2)</f>
        <v>9.8013042532674781</v>
      </c>
    </row>
    <row r="3" spans="1:32" x14ac:dyDescent="0.3">
      <c r="A3" s="1">
        <v>1993</v>
      </c>
      <c r="B3">
        <v>60603815716.265282</v>
      </c>
      <c r="C3">
        <v>5461906892.6612415</v>
      </c>
      <c r="D3">
        <v>31898989411.378078</v>
      </c>
      <c r="E3">
        <v>22545861438.76281</v>
      </c>
      <c r="F3">
        <v>5990626262.9263306</v>
      </c>
      <c r="U3">
        <f t="shared" si="0"/>
        <v>18.097559027947963</v>
      </c>
      <c r="V3">
        <f>LOG(C3)</f>
        <v>9.7373442925909544</v>
      </c>
      <c r="W3">
        <f t="shared" ref="W3:W4" si="2">LOG(D3)</f>
        <v>10.503776924436048</v>
      </c>
      <c r="X3">
        <f t="shared" ref="X3:X4" si="3">LOG(E3)</f>
        <v>10.353066833608164</v>
      </c>
      <c r="Y3">
        <f>LOG(F3)</f>
        <v>9.7774722261148597</v>
      </c>
    </row>
    <row r="4" spans="1:32" x14ac:dyDescent="0.3">
      <c r="A4" s="1">
        <v>1994</v>
      </c>
      <c r="B4">
        <v>73688724431.141174</v>
      </c>
      <c r="C4">
        <v>6020777193.7956476</v>
      </c>
      <c r="D4">
        <v>37683672854.782227</v>
      </c>
      <c r="E4">
        <v>24252476686.543011</v>
      </c>
      <c r="F4">
        <v>11915592322.860929</v>
      </c>
      <c r="U4">
        <f t="shared" si="0"/>
        <v>18.017211756733499</v>
      </c>
      <c r="V4">
        <f t="shared" ref="V4:V32" si="4">LOG(C4)</f>
        <v>9.7796525559074485</v>
      </c>
      <c r="W4">
        <f t="shared" si="2"/>
        <v>10.576153224875316</v>
      </c>
      <c r="X4">
        <f t="shared" si="3"/>
        <v>10.384756095778528</v>
      </c>
      <c r="Y4">
        <f t="shared" ref="Y4:Y32" si="5">LOG(F4)</f>
        <v>10.076115635952819</v>
      </c>
    </row>
    <row r="5" spans="1:32" x14ac:dyDescent="0.3">
      <c r="A5" s="1">
        <v>1995</v>
      </c>
      <c r="B5">
        <v>87812540788.429306</v>
      </c>
      <c r="C5">
        <v>7245577211.3943024</v>
      </c>
      <c r="D5">
        <v>43133468559.83773</v>
      </c>
      <c r="E5">
        <v>29752041626.245701</v>
      </c>
      <c r="F5">
        <v>14737243143.13431</v>
      </c>
      <c r="I5" t="s">
        <v>5</v>
      </c>
      <c r="U5">
        <f t="shared" si="0"/>
        <v>18.079250422101808</v>
      </c>
      <c r="V5">
        <f t="shared" si="4"/>
        <v>9.8600729888048608</v>
      </c>
      <c r="W5">
        <f t="shared" ref="W5:W32" si="6">LOG(D5)</f>
        <v>10.63481438315937</v>
      </c>
      <c r="X5">
        <f t="shared" ref="X5:X32" si="7">LOG(E5)</f>
        <v>10.473516772975149</v>
      </c>
      <c r="Y5">
        <f t="shared" si="5"/>
        <v>10.168416248807707</v>
      </c>
    </row>
    <row r="6" spans="1:32" ht="15" thickBot="1" x14ac:dyDescent="0.35">
      <c r="A6" s="1">
        <v>1996</v>
      </c>
      <c r="B6">
        <v>96293086513.087219</v>
      </c>
      <c r="C6">
        <v>8621947872.4377518</v>
      </c>
      <c r="D6">
        <v>47545213224.29631</v>
      </c>
      <c r="E6">
        <v>33741217453.96056</v>
      </c>
      <c r="F6">
        <v>15768052134.65424</v>
      </c>
      <c r="U6">
        <f t="shared" si="0"/>
        <v>16.159541368890949</v>
      </c>
      <c r="V6">
        <f t="shared" si="4"/>
        <v>9.9356053928183705</v>
      </c>
      <c r="W6">
        <f t="shared" si="6"/>
        <v>10.677106799403415</v>
      </c>
      <c r="X6">
        <f t="shared" si="7"/>
        <v>10.528160748792466</v>
      </c>
      <c r="Y6">
        <f t="shared" si="5"/>
        <v>10.197778047202084</v>
      </c>
      <c r="AA6" t="s">
        <v>5</v>
      </c>
    </row>
    <row r="7" spans="1:32" ht="15" thickBot="1" x14ac:dyDescent="0.35">
      <c r="A7" s="1">
        <v>1997</v>
      </c>
      <c r="B7">
        <v>100123787215.2995</v>
      </c>
      <c r="C7">
        <v>8770708092.5050144</v>
      </c>
      <c r="D7">
        <v>48600086475.943657</v>
      </c>
      <c r="E7">
        <v>38217046536.719276</v>
      </c>
      <c r="F7">
        <v>14747583185.951571</v>
      </c>
      <c r="I7" s="4" t="s">
        <v>6</v>
      </c>
      <c r="J7" s="4"/>
      <c r="U7">
        <f t="shared" si="0"/>
        <v>18.039162084096571</v>
      </c>
      <c r="V7">
        <f t="shared" si="4"/>
        <v>9.9430346570209576</v>
      </c>
      <c r="W7">
        <f t="shared" si="6"/>
        <v>10.686637042019324</v>
      </c>
      <c r="X7">
        <f t="shared" si="7"/>
        <v>10.582257121170921</v>
      </c>
      <c r="Y7">
        <f t="shared" si="5"/>
        <v>10.168720854551159</v>
      </c>
    </row>
    <row r="8" spans="1:32" x14ac:dyDescent="0.3">
      <c r="A8" s="1">
        <v>1998</v>
      </c>
      <c r="B8">
        <v>85728207781.778458</v>
      </c>
      <c r="C8">
        <v>8138733103.8084326</v>
      </c>
      <c r="D8">
        <v>41960573660.882332</v>
      </c>
      <c r="E8">
        <v>26995844890.242722</v>
      </c>
      <c r="F8">
        <v>18428037251.38953</v>
      </c>
      <c r="I8" t="s">
        <v>7</v>
      </c>
      <c r="J8">
        <v>0.99996665298421605</v>
      </c>
      <c r="U8">
        <f t="shared" si="0"/>
        <v>18.224116765968233</v>
      </c>
      <c r="V8">
        <f t="shared" si="4"/>
        <v>9.9105568067508525</v>
      </c>
      <c r="W8">
        <f t="shared" si="6"/>
        <v>10.622841416987026</v>
      </c>
      <c r="X8">
        <f t="shared" si="7"/>
        <v>10.431296924155038</v>
      </c>
      <c r="Y8">
        <f t="shared" si="5"/>
        <v>10.265479081486902</v>
      </c>
      <c r="AA8" s="4" t="s">
        <v>6</v>
      </c>
      <c r="AB8" s="4"/>
    </row>
    <row r="9" spans="1:32" x14ac:dyDescent="0.3">
      <c r="A9" s="1">
        <v>1999</v>
      </c>
      <c r="B9">
        <v>86286849754.890533</v>
      </c>
      <c r="C9">
        <v>8099556507.9232092</v>
      </c>
      <c r="D9">
        <v>44253453037.451683</v>
      </c>
      <c r="E9">
        <v>28208444226.018711</v>
      </c>
      <c r="F9">
        <v>14673233598.25647</v>
      </c>
      <c r="I9" t="s">
        <v>8</v>
      </c>
      <c r="J9">
        <v>0.99993330708045547</v>
      </c>
      <c r="U9">
        <f t="shared" si="0"/>
        <v>15.267702936840296</v>
      </c>
      <c r="V9">
        <f t="shared" si="4"/>
        <v>9.9084612396891796</v>
      </c>
      <c r="W9">
        <f t="shared" si="6"/>
        <v>10.64594716377062</v>
      </c>
      <c r="X9">
        <f t="shared" si="7"/>
        <v>10.450379134269964</v>
      </c>
      <c r="Y9">
        <f t="shared" si="5"/>
        <v>10.166525831575308</v>
      </c>
      <c r="AA9" t="s">
        <v>7</v>
      </c>
      <c r="AB9">
        <v>0.40207298916137491</v>
      </c>
    </row>
    <row r="10" spans="1:32" x14ac:dyDescent="0.3">
      <c r="A10" s="1">
        <v>2000</v>
      </c>
      <c r="B10">
        <v>96076539925.740875</v>
      </c>
      <c r="C10">
        <v>10092037938.16921</v>
      </c>
      <c r="D10">
        <v>50305081953.615013</v>
      </c>
      <c r="E10">
        <v>33793996738.90913</v>
      </c>
      <c r="F10">
        <v>11853212626.953159</v>
      </c>
      <c r="I10" t="s">
        <v>9</v>
      </c>
      <c r="J10">
        <v>0.99992304663129472</v>
      </c>
      <c r="U10">
        <f t="shared" si="0"/>
        <v>17.869588309050911</v>
      </c>
      <c r="V10">
        <f t="shared" si="4"/>
        <v>10.003978874456177</v>
      </c>
      <c r="W10">
        <f t="shared" si="6"/>
        <v>10.701611860859641</v>
      </c>
      <c r="X10">
        <f t="shared" si="7"/>
        <v>10.528839557830164</v>
      </c>
      <c r="Y10">
        <f t="shared" si="5"/>
        <v>10.073836074992876</v>
      </c>
      <c r="AA10" t="s">
        <v>8</v>
      </c>
      <c r="AB10">
        <v>0.1616626886131631</v>
      </c>
    </row>
    <row r="11" spans="1:32" x14ac:dyDescent="0.3">
      <c r="A11" s="1">
        <v>2001</v>
      </c>
      <c r="B11">
        <v>89793790669.651505</v>
      </c>
      <c r="C11">
        <v>10424993149.05262</v>
      </c>
      <c r="D11">
        <v>51950106126.895729</v>
      </c>
      <c r="E11">
        <v>24791555391.095612</v>
      </c>
      <c r="F11">
        <v>14812613333.64587</v>
      </c>
      <c r="I11" t="s">
        <v>10</v>
      </c>
      <c r="J11">
        <v>1097872382.4419613</v>
      </c>
      <c r="U11">
        <f t="shared" si="0"/>
        <v>16.603876667109745</v>
      </c>
      <c r="V11">
        <f t="shared" si="4"/>
        <v>10.018075778242475</v>
      </c>
      <c r="W11">
        <f t="shared" si="6"/>
        <v>10.71558643909778</v>
      </c>
      <c r="X11">
        <f t="shared" si="7"/>
        <v>10.394303774713753</v>
      </c>
      <c r="Y11">
        <f t="shared" si="5"/>
        <v>10.170631686222617</v>
      </c>
      <c r="AA11" t="s">
        <v>9</v>
      </c>
      <c r="AB11">
        <v>3.2687717630572807E-2</v>
      </c>
    </row>
    <row r="12" spans="1:32" ht="15" thickBot="1" x14ac:dyDescent="0.35">
      <c r="A12" s="1">
        <v>2002</v>
      </c>
      <c r="B12">
        <v>92538372869.694199</v>
      </c>
      <c r="C12">
        <v>10956847694.72374</v>
      </c>
      <c r="D12">
        <v>53693367765.225723</v>
      </c>
      <c r="E12">
        <v>23202713298.64827</v>
      </c>
      <c r="F12">
        <v>17051326156.547489</v>
      </c>
      <c r="I12" s="2" t="s">
        <v>11</v>
      </c>
      <c r="J12" s="2">
        <v>31</v>
      </c>
      <c r="U12">
        <f t="shared" si="0"/>
        <v>16.76584612953981</v>
      </c>
      <c r="V12">
        <f t="shared" si="4"/>
        <v>10.039685624795803</v>
      </c>
      <c r="W12">
        <f t="shared" si="6"/>
        <v>10.72992064471541</v>
      </c>
      <c r="X12">
        <f t="shared" si="7"/>
        <v>10.365538773758544</v>
      </c>
      <c r="Y12">
        <f t="shared" si="5"/>
        <v>10.231758161631939</v>
      </c>
      <c r="AA12" t="s">
        <v>10</v>
      </c>
      <c r="AB12">
        <v>0.79041922376411866</v>
      </c>
    </row>
    <row r="13" spans="1:32" ht="15" thickBot="1" x14ac:dyDescent="0.35">
      <c r="A13" s="1">
        <v>2003</v>
      </c>
      <c r="B13">
        <v>97646401095.636902</v>
      </c>
      <c r="C13">
        <v>11145442241.14229</v>
      </c>
      <c r="D13">
        <v>55609083546.33239</v>
      </c>
      <c r="E13">
        <v>16819128644.92421</v>
      </c>
      <c r="F13">
        <v>27295927006.519989</v>
      </c>
      <c r="U13">
        <f t="shared" si="0"/>
        <v>16.598696993869783</v>
      </c>
      <c r="V13">
        <f t="shared" si="4"/>
        <v>10.047097305573303</v>
      </c>
      <c r="W13">
        <f t="shared" si="6"/>
        <v>10.745145737838087</v>
      </c>
      <c r="X13">
        <f t="shared" si="7"/>
        <v>10.2258034923832</v>
      </c>
      <c r="Y13">
        <f t="shared" si="5"/>
        <v>10.436097848119172</v>
      </c>
      <c r="AA13" s="2" t="s">
        <v>11</v>
      </c>
      <c r="AB13" s="2">
        <v>31</v>
      </c>
    </row>
    <row r="14" spans="1:32" ht="15" thickBot="1" x14ac:dyDescent="0.35">
      <c r="A14" s="1">
        <v>2004</v>
      </c>
      <c r="B14">
        <v>115033593101.0491</v>
      </c>
      <c r="C14">
        <v>11869937073.578239</v>
      </c>
      <c r="D14">
        <v>60182235769.375488</v>
      </c>
      <c r="E14">
        <v>26334021208.972988</v>
      </c>
      <c r="F14">
        <v>30345491850.803558</v>
      </c>
      <c r="I14" t="s">
        <v>12</v>
      </c>
      <c r="U14">
        <f t="shared" si="0"/>
        <v>17.506872659820061</v>
      </c>
      <c r="V14">
        <f t="shared" si="4"/>
        <v>10.07444841662349</v>
      </c>
      <c r="W14">
        <f t="shared" si="6"/>
        <v>10.77946831773883</v>
      </c>
      <c r="X14">
        <f t="shared" si="7"/>
        <v>10.42051718100215</v>
      </c>
      <c r="Y14">
        <f t="shared" si="5"/>
        <v>10.48209418108695</v>
      </c>
    </row>
    <row r="15" spans="1:32" ht="15" thickBot="1" x14ac:dyDescent="0.35">
      <c r="A15" s="1">
        <v>2005</v>
      </c>
      <c r="B15">
        <v>127807848728.3983</v>
      </c>
      <c r="C15">
        <v>12649325851.945181</v>
      </c>
      <c r="D15">
        <v>63578040575.65593</v>
      </c>
      <c r="E15">
        <v>27487552549.06131</v>
      </c>
      <c r="F15">
        <v>38200261115.587189</v>
      </c>
      <c r="I15" s="3"/>
      <c r="J15" s="3" t="s">
        <v>17</v>
      </c>
      <c r="K15" s="3" t="s">
        <v>18</v>
      </c>
      <c r="L15" s="3" t="s">
        <v>19</v>
      </c>
      <c r="M15" s="3" t="s">
        <v>20</v>
      </c>
      <c r="N15" s="3" t="s">
        <v>21</v>
      </c>
      <c r="U15">
        <f t="shared" si="0"/>
        <v>17.45932804519143</v>
      </c>
      <c r="V15">
        <f t="shared" si="4"/>
        <v>10.102067380327497</v>
      </c>
      <c r="W15">
        <f t="shared" si="6"/>
        <v>10.803307139176532</v>
      </c>
      <c r="X15">
        <f t="shared" si="7"/>
        <v>10.439136072627893</v>
      </c>
      <c r="Y15">
        <f t="shared" si="5"/>
        <v>10.582066331515664</v>
      </c>
      <c r="AA15" t="s">
        <v>12</v>
      </c>
    </row>
    <row r="16" spans="1:32" x14ac:dyDescent="0.3">
      <c r="A16" s="1">
        <v>2006</v>
      </c>
      <c r="B16">
        <v>148627286361.35071</v>
      </c>
      <c r="C16">
        <v>14724409399.263531</v>
      </c>
      <c r="D16">
        <v>71360466426.211807</v>
      </c>
      <c r="E16">
        <v>33261691965.614658</v>
      </c>
      <c r="F16">
        <v>45646166326.71106</v>
      </c>
      <c r="I16" t="s">
        <v>13</v>
      </c>
      <c r="J16">
        <v>4</v>
      </c>
      <c r="K16">
        <v>4.698598911964172E+23</v>
      </c>
      <c r="L16">
        <v>1.174649727991043E+23</v>
      </c>
      <c r="M16">
        <v>97455.120279809547</v>
      </c>
      <c r="N16">
        <v>7.2299887677738959E-54</v>
      </c>
      <c r="U16">
        <f t="shared" si="0"/>
        <v>18.204635618731277</v>
      </c>
      <c r="V16">
        <f t="shared" si="4"/>
        <v>10.168037884118913</v>
      </c>
      <c r="W16">
        <f t="shared" si="6"/>
        <v>10.853457680012518</v>
      </c>
      <c r="X16">
        <f t="shared" si="7"/>
        <v>10.521944337265953</v>
      </c>
      <c r="Y16">
        <f t="shared" si="5"/>
        <v>10.659404308418633</v>
      </c>
      <c r="AA16" s="3"/>
      <c r="AB16" s="3" t="s">
        <v>17</v>
      </c>
      <c r="AC16" s="3" t="s">
        <v>18</v>
      </c>
      <c r="AD16" s="3" t="s">
        <v>19</v>
      </c>
      <c r="AE16" s="3" t="s">
        <v>20</v>
      </c>
      <c r="AF16" s="3" t="s">
        <v>21</v>
      </c>
    </row>
    <row r="17" spans="1:35" x14ac:dyDescent="0.3">
      <c r="A17" s="1">
        <v>2007</v>
      </c>
      <c r="B17">
        <v>180941701357.97049</v>
      </c>
      <c r="C17">
        <v>16531064254.4433</v>
      </c>
      <c r="D17">
        <v>83056024077.998703</v>
      </c>
      <c r="E17">
        <v>41735927627.990677</v>
      </c>
      <c r="F17">
        <v>56581040964.712402</v>
      </c>
      <c r="I17" t="s">
        <v>14</v>
      </c>
      <c r="J17">
        <v>26</v>
      </c>
      <c r="K17">
        <v>3.1338417971348488E+19</v>
      </c>
      <c r="L17">
        <v>1.205323768128788E+18</v>
      </c>
      <c r="U17">
        <f t="shared" si="0"/>
        <v>16.919310485405337</v>
      </c>
      <c r="V17">
        <f t="shared" si="4"/>
        <v>10.218300813943726</v>
      </c>
      <c r="W17">
        <f t="shared" si="6"/>
        <v>10.919371137437063</v>
      </c>
      <c r="X17">
        <f t="shared" si="7"/>
        <v>10.620510070628455</v>
      </c>
      <c r="Y17">
        <f t="shared" si="5"/>
        <v>10.752670933242424</v>
      </c>
      <c r="AA17" t="s">
        <v>13</v>
      </c>
      <c r="AB17">
        <v>4</v>
      </c>
      <c r="AC17">
        <v>3.1324153111108082</v>
      </c>
      <c r="AD17">
        <v>0.78310382777770204</v>
      </c>
      <c r="AE17">
        <v>1.2534423336678646</v>
      </c>
      <c r="AF17">
        <v>0.31335182096133496</v>
      </c>
    </row>
    <row r="18" spans="1:35" ht="15" thickBot="1" x14ac:dyDescent="0.35">
      <c r="A18" s="1">
        <v>2008</v>
      </c>
      <c r="B18">
        <v>193617323539.20279</v>
      </c>
      <c r="C18">
        <v>19580934098.826672</v>
      </c>
      <c r="D18">
        <v>96932843579.687332</v>
      </c>
      <c r="E18">
        <v>58394358173.700447</v>
      </c>
      <c r="F18">
        <v>40002940218.155701</v>
      </c>
      <c r="I18" s="2" t="s">
        <v>15</v>
      </c>
      <c r="J18" s="2">
        <v>30</v>
      </c>
      <c r="K18" s="2">
        <v>4.6989122961438853E+23</v>
      </c>
      <c r="L18" s="2"/>
      <c r="M18" s="2"/>
      <c r="N18" s="2"/>
      <c r="U18">
        <f t="shared" si="0"/>
        <v>18.022700785182387</v>
      </c>
      <c r="V18">
        <f t="shared" si="4"/>
        <v>10.291833405765871</v>
      </c>
      <c r="W18">
        <f t="shared" si="6"/>
        <v>10.986470953197978</v>
      </c>
      <c r="X18">
        <f t="shared" si="7"/>
        <v>10.766370889365982</v>
      </c>
      <c r="Y18">
        <f t="shared" si="5"/>
        <v>10.602091913167778</v>
      </c>
      <c r="AA18" t="s">
        <v>14</v>
      </c>
      <c r="AB18">
        <v>26</v>
      </c>
      <c r="AC18">
        <v>16.24382628169267</v>
      </c>
      <c r="AD18">
        <v>0.62476254929587194</v>
      </c>
    </row>
    <row r="19" spans="1:35" ht="15" thickBot="1" x14ac:dyDescent="0.35">
      <c r="A19" s="1">
        <v>2009</v>
      </c>
      <c r="B19">
        <v>194150283771.5665</v>
      </c>
      <c r="C19">
        <v>19279072405.578491</v>
      </c>
      <c r="D19">
        <v>95197505697.775543</v>
      </c>
      <c r="E19">
        <v>53139156351.086098</v>
      </c>
      <c r="F19">
        <v>45619605160.483032</v>
      </c>
      <c r="U19">
        <f t="shared" si="0"/>
        <v>17.872243067452803</v>
      </c>
      <c r="V19">
        <f t="shared" si="4"/>
        <v>10.285086134399286</v>
      </c>
      <c r="W19">
        <f t="shared" si="6"/>
        <v>10.978625569436117</v>
      </c>
      <c r="X19">
        <f t="shared" si="7"/>
        <v>10.72541465517444</v>
      </c>
      <c r="Y19">
        <f t="shared" si="5"/>
        <v>10.659151522120693</v>
      </c>
      <c r="AA19" s="2" t="s">
        <v>15</v>
      </c>
      <c r="AB19" s="2">
        <v>30</v>
      </c>
      <c r="AC19" s="2">
        <v>19.376241592803478</v>
      </c>
      <c r="AD19" s="2"/>
      <c r="AE19" s="2"/>
      <c r="AF19" s="2"/>
    </row>
    <row r="20" spans="1:35" ht="15" thickBot="1" x14ac:dyDescent="0.35">
      <c r="A20" s="1">
        <v>2010</v>
      </c>
      <c r="B20">
        <v>239807980591.23969</v>
      </c>
      <c r="C20">
        <v>23241154434.004059</v>
      </c>
      <c r="D20">
        <v>110382190643.5459</v>
      </c>
      <c r="E20">
        <v>66326636880.751709</v>
      </c>
      <c r="F20">
        <v>63099153066.942017</v>
      </c>
      <c r="I20" s="3"/>
      <c r="J20" s="3" t="s">
        <v>22</v>
      </c>
      <c r="K20" s="3" t="s">
        <v>10</v>
      </c>
      <c r="L20" s="3" t="s">
        <v>23</v>
      </c>
      <c r="M20" s="3" t="s">
        <v>24</v>
      </c>
      <c r="N20" s="3" t="s">
        <v>25</v>
      </c>
      <c r="O20" s="3" t="s">
        <v>26</v>
      </c>
      <c r="P20" s="3" t="s">
        <v>27</v>
      </c>
      <c r="Q20" s="3" t="s">
        <v>28</v>
      </c>
      <c r="U20">
        <f t="shared" si="0"/>
        <v>17.72315937864845</v>
      </c>
      <c r="V20">
        <f t="shared" si="4"/>
        <v>10.366257696518018</v>
      </c>
      <c r="W20">
        <f t="shared" si="6"/>
        <v>11.042899008817514</v>
      </c>
      <c r="X20">
        <f t="shared" si="7"/>
        <v>10.821687976777335</v>
      </c>
      <c r="Y20">
        <f t="shared" si="5"/>
        <v>10.800023530071043</v>
      </c>
    </row>
    <row r="21" spans="1:35" x14ac:dyDescent="0.3">
      <c r="A21" s="1">
        <v>2011</v>
      </c>
      <c r="B21">
        <v>279356499090.45813</v>
      </c>
      <c r="C21">
        <v>25803720217.272388</v>
      </c>
      <c r="D21">
        <v>128091806490.1859</v>
      </c>
      <c r="E21">
        <v>74565820941.089676</v>
      </c>
      <c r="F21">
        <v>76981672412.257751</v>
      </c>
      <c r="I21" t="s">
        <v>16</v>
      </c>
      <c r="J21">
        <v>-275546448.50371552</v>
      </c>
      <c r="K21">
        <v>544198602.21435571</v>
      </c>
      <c r="L21">
        <v>-0.50633435547704675</v>
      </c>
      <c r="M21">
        <v>0.61688877860865743</v>
      </c>
      <c r="N21">
        <v>-1394162695.8236263</v>
      </c>
      <c r="O21">
        <v>843069798.81619525</v>
      </c>
      <c r="P21">
        <v>-1394162695.8236263</v>
      </c>
      <c r="Q21">
        <v>843069798.81619525</v>
      </c>
      <c r="U21">
        <f t="shared" si="0"/>
        <v>17.667593425640263</v>
      </c>
      <c r="V21">
        <f t="shared" si="4"/>
        <v>10.411682324310469</v>
      </c>
      <c r="W21">
        <f t="shared" si="6"/>
        <v>11.107521350588517</v>
      </c>
      <c r="X21">
        <f t="shared" si="7"/>
        <v>10.872539803636679</v>
      </c>
      <c r="Y21">
        <f t="shared" si="5"/>
        <v>10.886387341826453</v>
      </c>
      <c r="AA21" s="3"/>
      <c r="AB21" s="3" t="s">
        <v>22</v>
      </c>
      <c r="AC21" s="3" t="s">
        <v>10</v>
      </c>
      <c r="AD21" s="3" t="s">
        <v>23</v>
      </c>
      <c r="AE21" s="3" t="s">
        <v>24</v>
      </c>
      <c r="AF21" s="3" t="s">
        <v>25</v>
      </c>
      <c r="AG21" s="3" t="s">
        <v>26</v>
      </c>
      <c r="AH21" s="3" t="s">
        <v>27</v>
      </c>
      <c r="AI21" s="3" t="s">
        <v>28</v>
      </c>
    </row>
    <row r="22" spans="1:35" x14ac:dyDescent="0.3">
      <c r="A22" s="1">
        <v>2012</v>
      </c>
      <c r="B22">
        <v>295092888076.58948</v>
      </c>
      <c r="C22">
        <v>26138935212.00695</v>
      </c>
      <c r="D22">
        <v>136226429890.6277</v>
      </c>
      <c r="E22">
        <v>86352862662.001984</v>
      </c>
      <c r="F22">
        <v>71489970200.275879</v>
      </c>
      <c r="I22" t="s">
        <v>1</v>
      </c>
      <c r="J22">
        <v>0.42153728119071071</v>
      </c>
      <c r="K22">
        <v>0.12437438212788854</v>
      </c>
      <c r="L22">
        <v>3.3892613091115744</v>
      </c>
      <c r="M22">
        <v>2.2447371332842414E-3</v>
      </c>
      <c r="N22">
        <v>0.16588207731381782</v>
      </c>
      <c r="O22">
        <v>0.67719248506760366</v>
      </c>
      <c r="P22">
        <v>0.16588207731381782</v>
      </c>
      <c r="Q22">
        <v>0.67719248506760366</v>
      </c>
      <c r="U22">
        <f t="shared" si="0"/>
        <v>18.081931351114726</v>
      </c>
      <c r="V22">
        <f t="shared" si="4"/>
        <v>10.417287892312299</v>
      </c>
      <c r="W22">
        <f t="shared" si="6"/>
        <v>11.134261375139921</v>
      </c>
      <c r="X22">
        <f t="shared" si="7"/>
        <v>10.936276739329113</v>
      </c>
      <c r="Y22">
        <f t="shared" si="5"/>
        <v>10.854245116035786</v>
      </c>
      <c r="AA22" t="s">
        <v>16</v>
      </c>
      <c r="AB22">
        <v>24.802156354302117</v>
      </c>
      <c r="AC22">
        <v>16.498062480276882</v>
      </c>
      <c r="AD22">
        <v>1.5033375212363644</v>
      </c>
      <c r="AE22">
        <v>0.14480262157296478</v>
      </c>
      <c r="AF22">
        <v>-9.1100967544764693</v>
      </c>
      <c r="AG22">
        <v>58.714409463080699</v>
      </c>
      <c r="AH22">
        <v>-9.1100967544764693</v>
      </c>
      <c r="AI22">
        <v>58.714409463080699</v>
      </c>
    </row>
    <row r="23" spans="1:35" x14ac:dyDescent="0.3">
      <c r="A23" s="1">
        <v>2013</v>
      </c>
      <c r="B23">
        <v>307576360584.99158</v>
      </c>
      <c r="C23">
        <v>29970910253.336529</v>
      </c>
      <c r="D23">
        <v>144799808199.4725</v>
      </c>
      <c r="E23">
        <v>92209861743.786453</v>
      </c>
      <c r="F23">
        <v>71092623671.381714</v>
      </c>
      <c r="I23" t="s">
        <v>2</v>
      </c>
      <c r="J23">
        <v>0.82720998799064327</v>
      </c>
      <c r="K23">
        <v>3.4795042505154708E-2</v>
      </c>
      <c r="L23">
        <v>23.773788690388763</v>
      </c>
      <c r="M23">
        <v>3.6433969633614115E-19</v>
      </c>
      <c r="N23">
        <v>0.75568775380246767</v>
      </c>
      <c r="O23">
        <v>0.89873222217881887</v>
      </c>
      <c r="P23">
        <v>0.75568775380246767</v>
      </c>
      <c r="Q23">
        <v>0.89873222217881887</v>
      </c>
      <c r="U23">
        <f t="shared" si="0"/>
        <v>18.099762247308984</v>
      </c>
      <c r="V23">
        <f t="shared" si="4"/>
        <v>10.4766999332025</v>
      </c>
      <c r="W23">
        <f t="shared" si="6"/>
        <v>11.160767986598932</v>
      </c>
      <c r="X23">
        <f t="shared" si="7"/>
        <v>10.964777370857039</v>
      </c>
      <c r="Y23">
        <f t="shared" si="5"/>
        <v>10.851824542150274</v>
      </c>
      <c r="AA23" t="s">
        <v>55</v>
      </c>
      <c r="AB23">
        <v>2.0864042772535099</v>
      </c>
      <c r="AC23">
        <v>4.9910625131165363</v>
      </c>
      <c r="AD23">
        <v>0.41802807954627486</v>
      </c>
      <c r="AE23" s="5">
        <v>0.67935904758646282</v>
      </c>
      <c r="AF23">
        <v>-8.17287164856441</v>
      </c>
      <c r="AG23">
        <v>12.345680203071431</v>
      </c>
      <c r="AH23">
        <v>-8.17287164856441</v>
      </c>
      <c r="AI23">
        <v>12.345680203071431</v>
      </c>
    </row>
    <row r="24" spans="1:35" x14ac:dyDescent="0.3">
      <c r="A24" s="1">
        <v>2014</v>
      </c>
      <c r="B24">
        <v>314863580758.45471</v>
      </c>
      <c r="C24">
        <v>30324612288.38641</v>
      </c>
      <c r="D24">
        <v>148664141115.18881</v>
      </c>
      <c r="E24">
        <v>92664377885.639877</v>
      </c>
      <c r="F24">
        <v>73803243755.179321</v>
      </c>
      <c r="I24" t="s">
        <v>3</v>
      </c>
      <c r="J24">
        <v>1.095920850171229</v>
      </c>
      <c r="K24">
        <v>3.4386285454522041E-2</v>
      </c>
      <c r="L24">
        <v>31.870870484706792</v>
      </c>
      <c r="M24">
        <v>2.2860494582686009E-22</v>
      </c>
      <c r="N24">
        <v>1.0252388281338818</v>
      </c>
      <c r="O24">
        <v>1.1666028722085762</v>
      </c>
      <c r="P24">
        <v>1.0252388281338818</v>
      </c>
      <c r="Q24">
        <v>1.1666028722085762</v>
      </c>
      <c r="U24">
        <f t="shared" si="0"/>
        <v>17.491993068698648</v>
      </c>
      <c r="V24">
        <f t="shared" si="4"/>
        <v>10.481795256955239</v>
      </c>
      <c r="W24">
        <f t="shared" si="6"/>
        <v>11.172206226128889</v>
      </c>
      <c r="X24">
        <f t="shared" si="7"/>
        <v>10.966912814393602</v>
      </c>
      <c r="Y24">
        <f t="shared" si="5"/>
        <v>10.868075450088847</v>
      </c>
      <c r="AA24" t="s">
        <v>56</v>
      </c>
      <c r="AB24">
        <v>-8.0070646281559892</v>
      </c>
      <c r="AC24">
        <v>7.2785120452951197</v>
      </c>
      <c r="AD24">
        <v>-1.1000963628729323</v>
      </c>
      <c r="AE24" s="5">
        <v>0.28137180634664177</v>
      </c>
      <c r="AF24">
        <v>-22.968260406776857</v>
      </c>
      <c r="AG24">
        <v>6.9541311504648782</v>
      </c>
      <c r="AH24">
        <v>-22.968260406776857</v>
      </c>
      <c r="AI24">
        <v>6.9541311504648782</v>
      </c>
    </row>
    <row r="25" spans="1:35" ht="15" thickBot="1" x14ac:dyDescent="0.35">
      <c r="A25" s="1">
        <v>2015</v>
      </c>
      <c r="B25">
        <v>307998545269.39789</v>
      </c>
      <c r="C25">
        <v>31387849362.64616</v>
      </c>
      <c r="D25">
        <v>145834197079.6283</v>
      </c>
      <c r="E25">
        <v>78087465677.44986</v>
      </c>
      <c r="F25">
        <v>84076882512.319763</v>
      </c>
      <c r="I25" s="2" t="s">
        <v>4</v>
      </c>
      <c r="J25" s="2">
        <v>1.0620680572366823</v>
      </c>
      <c r="K25" s="2">
        <v>2.1755764572050727E-2</v>
      </c>
      <c r="L25" s="2">
        <v>48.817776719329999</v>
      </c>
      <c r="M25" s="2">
        <v>4.1959460004623495E-27</v>
      </c>
      <c r="N25" s="2">
        <v>1.0173484426986483</v>
      </c>
      <c r="O25" s="2">
        <v>1.1067876717747163</v>
      </c>
      <c r="P25" s="2">
        <v>1.0173484426986483</v>
      </c>
      <c r="Q25" s="2">
        <v>1.1067876717747163</v>
      </c>
      <c r="U25">
        <f t="shared" si="0"/>
        <v>17.336052845693871</v>
      </c>
      <c r="V25">
        <f t="shared" si="4"/>
        <v>10.496761559665224</v>
      </c>
      <c r="W25">
        <f t="shared" si="6"/>
        <v>11.163859374884193</v>
      </c>
      <c r="X25">
        <f t="shared" si="7"/>
        <v>10.892581328064404</v>
      </c>
      <c r="Y25">
        <f t="shared" si="5"/>
        <v>10.924676600108704</v>
      </c>
      <c r="AA25" t="s">
        <v>57</v>
      </c>
      <c r="AB25">
        <v>3.8202890328321035</v>
      </c>
      <c r="AC25">
        <v>2.113298133007695</v>
      </c>
      <c r="AD25">
        <v>1.8077378544763012</v>
      </c>
      <c r="AE25" s="5">
        <v>8.2231034852411455E-2</v>
      </c>
      <c r="AF25">
        <v>-0.52365749219423519</v>
      </c>
      <c r="AG25">
        <v>8.1642355578584418</v>
      </c>
      <c r="AH25">
        <v>-0.52365749219423519</v>
      </c>
      <c r="AI25">
        <v>8.1642355578584418</v>
      </c>
    </row>
    <row r="26" spans="1:35" ht="15" thickBot="1" x14ac:dyDescent="0.35">
      <c r="A26" s="1">
        <v>2016</v>
      </c>
      <c r="B26">
        <v>319030057631.08868</v>
      </c>
      <c r="C26">
        <v>32724281348.57616</v>
      </c>
      <c r="D26">
        <v>149038830411.7272</v>
      </c>
      <c r="E26">
        <v>84366065263.118271</v>
      </c>
      <c r="F26">
        <v>83609811037.779419</v>
      </c>
      <c r="U26">
        <f t="shared" si="0"/>
        <v>17.970718950923676</v>
      </c>
      <c r="V26">
        <f t="shared" si="4"/>
        <v>10.514870117872913</v>
      </c>
      <c r="W26">
        <f t="shared" si="6"/>
        <v>11.173299433757979</v>
      </c>
      <c r="X26">
        <f t="shared" si="7"/>
        <v>10.926167794581144</v>
      </c>
      <c r="Y26">
        <f t="shared" si="5"/>
        <v>10.922257241907522</v>
      </c>
      <c r="AA26" s="2" t="s">
        <v>58</v>
      </c>
      <c r="AB26" s="2">
        <v>1.7113786742377752</v>
      </c>
      <c r="AC26" s="2">
        <v>1.7512680104917844</v>
      </c>
      <c r="AD26" s="2">
        <v>0.97722259756071972</v>
      </c>
      <c r="AE26" s="7">
        <v>0.33746455037046263</v>
      </c>
      <c r="AF26" s="2">
        <v>-1.8884042762816233</v>
      </c>
      <c r="AG26" s="2">
        <v>5.3111616247571742</v>
      </c>
      <c r="AH26" s="2">
        <v>-1.8884042762816233</v>
      </c>
      <c r="AI26" s="2">
        <v>5.3111616247571742</v>
      </c>
    </row>
    <row r="27" spans="1:35" x14ac:dyDescent="0.3">
      <c r="A27" s="1">
        <v>2017</v>
      </c>
      <c r="B27">
        <v>343272878686.38782</v>
      </c>
      <c r="C27">
        <v>34983724677.299637</v>
      </c>
      <c r="D27">
        <v>155786375074.67819</v>
      </c>
      <c r="E27">
        <v>93684450639.969589</v>
      </c>
      <c r="F27">
        <v>91487951916.287964</v>
      </c>
      <c r="U27">
        <f t="shared" si="0"/>
        <v>15.966903881636496</v>
      </c>
      <c r="V27">
        <f t="shared" si="4"/>
        <v>10.543866046442906</v>
      </c>
      <c r="W27">
        <f t="shared" si="6"/>
        <v>11.192529472023107</v>
      </c>
      <c r="X27">
        <f t="shared" si="7"/>
        <v>10.971667514456135</v>
      </c>
      <c r="Y27">
        <f t="shared" si="5"/>
        <v>10.961363905423957</v>
      </c>
    </row>
    <row r="28" spans="1:35" x14ac:dyDescent="0.3">
      <c r="A28" s="1">
        <v>2018</v>
      </c>
      <c r="B28">
        <v>376869492498.0094</v>
      </c>
      <c r="C28">
        <v>37605887123.918137</v>
      </c>
      <c r="D28">
        <v>167581747899.3092</v>
      </c>
      <c r="E28">
        <v>93313523748.519089</v>
      </c>
      <c r="F28">
        <v>111189746464.00391</v>
      </c>
      <c r="U28">
        <f t="shared" si="0"/>
        <v>18.728030347953155</v>
      </c>
      <c r="V28">
        <f t="shared" si="4"/>
        <v>10.575255838153589</v>
      </c>
      <c r="W28">
        <f t="shared" si="6"/>
        <v>11.224226715855899</v>
      </c>
      <c r="X28">
        <f t="shared" si="7"/>
        <v>10.969944589767225</v>
      </c>
      <c r="Y28">
        <f t="shared" si="5"/>
        <v>11.046064739949101</v>
      </c>
      <c r="AE28" t="s">
        <v>59</v>
      </c>
    </row>
    <row r="29" spans="1:35" x14ac:dyDescent="0.3">
      <c r="A29" s="1">
        <v>2019</v>
      </c>
      <c r="B29">
        <v>376837580397.57861</v>
      </c>
      <c r="C29">
        <v>38597801720.915024</v>
      </c>
      <c r="D29">
        <v>171712587544.84451</v>
      </c>
      <c r="E29">
        <v>92690362846.53244</v>
      </c>
      <c r="F29">
        <v>111111982629.57809</v>
      </c>
      <c r="I29" t="s">
        <v>29</v>
      </c>
      <c r="U29">
        <f t="shared" si="0"/>
        <v>17.794640250021246</v>
      </c>
      <c r="V29">
        <f t="shared" si="4"/>
        <v>10.586562570794488</v>
      </c>
      <c r="W29">
        <f t="shared" si="6"/>
        <v>11.234802132673387</v>
      </c>
      <c r="X29">
        <f t="shared" si="7"/>
        <v>10.967034582255135</v>
      </c>
      <c r="Y29">
        <f t="shared" si="5"/>
        <v>11.045760897008265</v>
      </c>
    </row>
    <row r="30" spans="1:35" ht="15" thickBot="1" x14ac:dyDescent="0.35">
      <c r="A30" s="1">
        <v>2020</v>
      </c>
      <c r="B30">
        <v>348392090695.21692</v>
      </c>
      <c r="C30">
        <v>42616590637.959846</v>
      </c>
      <c r="D30">
        <v>154772269018.41071</v>
      </c>
      <c r="E30">
        <v>78810821153.520004</v>
      </c>
      <c r="F30">
        <v>108710106672.117</v>
      </c>
      <c r="U30">
        <f t="shared" si="0"/>
        <v>17.854776331404697</v>
      </c>
      <c r="V30">
        <f t="shared" si="4"/>
        <v>10.629578702854801</v>
      </c>
      <c r="W30">
        <f t="shared" si="6"/>
        <v>11.189693149556541</v>
      </c>
      <c r="X30">
        <f t="shared" si="7"/>
        <v>10.896585852573423</v>
      </c>
      <c r="Y30">
        <f t="shared" si="5"/>
        <v>11.036269921895782</v>
      </c>
    </row>
    <row r="31" spans="1:35" x14ac:dyDescent="0.3">
      <c r="A31" s="1">
        <v>2021</v>
      </c>
      <c r="B31">
        <v>423797100521.55481</v>
      </c>
      <c r="C31">
        <v>45682528174.900612</v>
      </c>
      <c r="D31">
        <v>170611835058.57529</v>
      </c>
      <c r="E31">
        <v>97808234268.688187</v>
      </c>
      <c r="F31">
        <v>149453026201.29919</v>
      </c>
      <c r="I31" s="3" t="s">
        <v>30</v>
      </c>
      <c r="J31" s="3" t="s">
        <v>31</v>
      </c>
      <c r="K31" s="3" t="s">
        <v>32</v>
      </c>
      <c r="M31" s="10" t="s">
        <v>49</v>
      </c>
      <c r="U31">
        <f t="shared" si="0"/>
        <v>18.698719905566794</v>
      </c>
      <c r="V31">
        <f t="shared" si="4"/>
        <v>10.659750130746239</v>
      </c>
      <c r="W31">
        <f t="shared" si="6"/>
        <v>11.232009154160666</v>
      </c>
      <c r="X31">
        <f t="shared" si="7"/>
        <v>10.990375418662014</v>
      </c>
      <c r="Y31">
        <f t="shared" si="5"/>
        <v>11.174504713281083</v>
      </c>
    </row>
    <row r="32" spans="1:35" x14ac:dyDescent="0.3">
      <c r="A32" s="1">
        <v>2022</v>
      </c>
      <c r="B32">
        <v>466788426791.96637</v>
      </c>
      <c r="C32">
        <v>46757701460.9039</v>
      </c>
      <c r="D32">
        <v>186093378604.11539</v>
      </c>
      <c r="E32">
        <v>102327755723.4633</v>
      </c>
      <c r="F32">
        <v>169176458129.483</v>
      </c>
      <c r="I32">
        <v>1</v>
      </c>
      <c r="J32">
        <v>51167311021.475616</v>
      </c>
      <c r="K32">
        <v>964009011.40411377</v>
      </c>
      <c r="M32">
        <f>K32*K32</f>
        <v>9.2931337406833677E+17</v>
      </c>
      <c r="U32">
        <f t="shared" si="0"/>
        <v>18.405806762747599</v>
      </c>
      <c r="V32">
        <f t="shared" si="4"/>
        <v>10.669853153743405</v>
      </c>
      <c r="W32">
        <f t="shared" si="6"/>
        <v>11.269730920756487</v>
      </c>
      <c r="X32">
        <f t="shared" si="7"/>
        <v>11.009993449182232</v>
      </c>
      <c r="Y32">
        <f t="shared" si="5"/>
        <v>11.228339928349591</v>
      </c>
    </row>
    <row r="33" spans="9:13" x14ac:dyDescent="0.3">
      <c r="I33">
        <v>2</v>
      </c>
      <c r="J33">
        <v>59484946013.5541</v>
      </c>
      <c r="K33">
        <v>1118869702.7111816</v>
      </c>
      <c r="M33">
        <f t="shared" ref="M33:M62" si="8">K33*K33</f>
        <v>1.2518694116450079E+18</v>
      </c>
    </row>
    <row r="34" spans="9:13" x14ac:dyDescent="0.3">
      <c r="I34">
        <v>3</v>
      </c>
      <c r="J34">
        <v>72668711028.311035</v>
      </c>
      <c r="K34">
        <v>1020013402.8301392</v>
      </c>
      <c r="M34">
        <f t="shared" si="8"/>
        <v>1.0404273419531197E+18</v>
      </c>
    </row>
    <row r="35" spans="9:13" x14ac:dyDescent="0.3">
      <c r="I35">
        <v>4</v>
      </c>
      <c r="J35">
        <v>86717008426.64122</v>
      </c>
      <c r="K35">
        <v>1095532361.7880859</v>
      </c>
      <c r="M35">
        <f t="shared" si="8"/>
        <v>1.2001911557249815E+18</v>
      </c>
    </row>
    <row r="36" spans="9:13" x14ac:dyDescent="0.3">
      <c r="I36">
        <v>5</v>
      </c>
      <c r="J36">
        <v>96413249491.510147</v>
      </c>
      <c r="K36">
        <v>-120162978.42292786</v>
      </c>
      <c r="M36">
        <f t="shared" si="8"/>
        <v>1.4439141383469026E+16</v>
      </c>
    </row>
    <row r="37" spans="9:13" x14ac:dyDescent="0.3">
      <c r="I37">
        <v>6</v>
      </c>
      <c r="J37">
        <v>101169906099.83253</v>
      </c>
      <c r="K37">
        <v>-1046118884.5330353</v>
      </c>
      <c r="M37">
        <f t="shared" si="8"/>
        <v>1.094364720576642E+18</v>
      </c>
    </row>
    <row r="38" spans="9:13" x14ac:dyDescent="0.3">
      <c r="I38">
        <v>7</v>
      </c>
      <c r="J38">
        <v>87022577615.985428</v>
      </c>
      <c r="K38">
        <v>-1294369834.2069702</v>
      </c>
      <c r="M38">
        <f t="shared" si="8"/>
        <v>1.6753932677049795E+18</v>
      </c>
    </row>
    <row r="39" spans="9:13" x14ac:dyDescent="0.3">
      <c r="I39">
        <v>8</v>
      </c>
      <c r="J39">
        <v>86243811815.618042</v>
      </c>
      <c r="K39">
        <v>43037939.272491455</v>
      </c>
      <c r="M39">
        <f t="shared" si="8"/>
        <v>1852264216822662.3</v>
      </c>
    </row>
    <row r="40" spans="9:13" x14ac:dyDescent="0.3">
      <c r="I40">
        <v>9</v>
      </c>
      <c r="J40">
        <v>95215954167.854324</v>
      </c>
      <c r="K40">
        <v>860585757.8865509</v>
      </c>
      <c r="M40">
        <f t="shared" si="8"/>
        <v>7.4060784667716915E+17</v>
      </c>
    </row>
    <row r="41" spans="9:13" x14ac:dyDescent="0.3">
      <c r="I41">
        <v>10</v>
      </c>
      <c r="J41">
        <v>89994209412.461838</v>
      </c>
      <c r="K41">
        <v>-200418742.81033325</v>
      </c>
      <c r="M41">
        <f t="shared" si="8"/>
        <v>4.0167672469674504E+16</v>
      </c>
    </row>
    <row r="42" spans="9:13" x14ac:dyDescent="0.3">
      <c r="I42">
        <v>11</v>
      </c>
      <c r="J42">
        <v>92296869572.327713</v>
      </c>
      <c r="K42">
        <v>241503297.3664856</v>
      </c>
      <c r="M42">
        <f t="shared" si="8"/>
        <v>5.8323842638885168E+16</v>
      </c>
    </row>
    <row r="43" spans="9:13" x14ac:dyDescent="0.3">
      <c r="I43">
        <v>12</v>
      </c>
      <c r="J43">
        <v>97845628234.001373</v>
      </c>
      <c r="K43">
        <v>-199227138.36447144</v>
      </c>
      <c r="M43">
        <f t="shared" si="8"/>
        <v>3.9691452660896248E+16</v>
      </c>
    </row>
    <row r="44" spans="9:13" x14ac:dyDescent="0.3">
      <c r="I44">
        <v>13</v>
      </c>
      <c r="J44">
        <v>115600401569.07179</v>
      </c>
      <c r="K44">
        <v>-566808468.02268982</v>
      </c>
      <c r="M44">
        <f t="shared" si="8"/>
        <v>3.2127183942222861E+17</v>
      </c>
    </row>
    <row r="45" spans="9:13" x14ac:dyDescent="0.3">
      <c r="I45">
        <v>14</v>
      </c>
      <c r="J45">
        <v>128344465228.73685</v>
      </c>
      <c r="K45">
        <v>-536616500.33854675</v>
      </c>
      <c r="M45">
        <f t="shared" si="8"/>
        <v>2.8795726843558954E+17</v>
      </c>
    </row>
    <row r="46" spans="9:13" x14ac:dyDescent="0.3">
      <c r="I46">
        <v>15</v>
      </c>
      <c r="J46">
        <v>149892948560.23657</v>
      </c>
      <c r="K46">
        <v>-1265662198.8858643</v>
      </c>
      <c r="M46">
        <f t="shared" si="8"/>
        <v>1.6019008016886011E+18</v>
      </c>
    </row>
    <row r="47" spans="9:13" x14ac:dyDescent="0.3">
      <c r="I47">
        <v>16</v>
      </c>
      <c r="J47">
        <v>181229875655.18881</v>
      </c>
      <c r="K47">
        <v>-288174297.21832275</v>
      </c>
      <c r="M47">
        <f t="shared" si="8"/>
        <v>8.3044425577274224E+16</v>
      </c>
    </row>
    <row r="48" spans="9:13" x14ac:dyDescent="0.3">
      <c r="I48">
        <v>17</v>
      </c>
      <c r="J48">
        <v>194643803304.31903</v>
      </c>
      <c r="K48">
        <v>-1026479765.1162415</v>
      </c>
      <c r="M48">
        <f t="shared" si="8"/>
        <v>1.0536607081930943E+18</v>
      </c>
    </row>
    <row r="49" spans="9:13" x14ac:dyDescent="0.3">
      <c r="I49">
        <v>18</v>
      </c>
      <c r="J49">
        <v>193287063692.58167</v>
      </c>
      <c r="K49">
        <v>863220078.98483276</v>
      </c>
      <c r="M49">
        <f t="shared" si="8"/>
        <v>7.4514890476258086E+17</v>
      </c>
    </row>
    <row r="50" spans="9:13" x14ac:dyDescent="0.3">
      <c r="I50">
        <v>19</v>
      </c>
      <c r="J50">
        <v>240535056390.40723</v>
      </c>
      <c r="K50">
        <v>-727075799.1675415</v>
      </c>
      <c r="M50">
        <f t="shared" si="8"/>
        <v>5.2863921773511917E+17</v>
      </c>
    </row>
    <row r="51" spans="9:13" x14ac:dyDescent="0.3">
      <c r="I51">
        <v>20</v>
      </c>
      <c r="J51">
        <v>280038518466.12946</v>
      </c>
      <c r="K51">
        <v>-682019375.67132568</v>
      </c>
      <c r="M51">
        <f t="shared" si="8"/>
        <v>4.651504287911049E+17</v>
      </c>
    </row>
    <row r="52" spans="9:13" x14ac:dyDescent="0.3">
      <c r="I52">
        <v>21</v>
      </c>
      <c r="J52">
        <v>293993969093.59607</v>
      </c>
      <c r="K52">
        <v>1098918982.9934082</v>
      </c>
      <c r="M52">
        <f t="shared" si="8"/>
        <v>1.2076229311832666E+18</v>
      </c>
    </row>
    <row r="53" spans="9:13" x14ac:dyDescent="0.3">
      <c r="I53">
        <v>22</v>
      </c>
      <c r="J53">
        <v>308698071959.17651</v>
      </c>
      <c r="K53">
        <v>-1121711374.1849365</v>
      </c>
      <c r="M53">
        <f t="shared" si="8"/>
        <v>1.2582364069758587E+18</v>
      </c>
    </row>
    <row r="54" spans="9:13" x14ac:dyDescent="0.3">
      <c r="I54">
        <v>23</v>
      </c>
      <c r="J54">
        <v>315420762061.08685</v>
      </c>
      <c r="K54">
        <v>-557181302.63214111</v>
      </c>
      <c r="M54">
        <f t="shared" si="8"/>
        <v>3.104510040028496E+17</v>
      </c>
    </row>
    <row r="55" spans="9:13" x14ac:dyDescent="0.3">
      <c r="I55">
        <v>24</v>
      </c>
      <c r="J55">
        <v>308464159690.43787</v>
      </c>
      <c r="K55">
        <v>-465614421.03997803</v>
      </c>
      <c r="M55">
        <f t="shared" si="8"/>
        <v>2.1679678908039392E+17</v>
      </c>
    </row>
    <row r="56" spans="9:13" x14ac:dyDescent="0.3">
      <c r="I56">
        <v>25</v>
      </c>
      <c r="J56">
        <v>318063206798.69781</v>
      </c>
      <c r="K56">
        <v>966850832.39086914</v>
      </c>
      <c r="M56">
        <f t="shared" si="8"/>
        <v>9.3480053209491648E+17</v>
      </c>
    </row>
    <row r="57" spans="9:13" x14ac:dyDescent="0.3">
      <c r="I57">
        <v>26</v>
      </c>
      <c r="J57">
        <v>343176617337.99493</v>
      </c>
      <c r="K57">
        <v>96261348.392883301</v>
      </c>
      <c r="M57">
        <f t="shared" si="8"/>
        <v>9266247194416056</v>
      </c>
    </row>
    <row r="58" spans="9:13" x14ac:dyDescent="0.3">
      <c r="I58">
        <v>27</v>
      </c>
      <c r="J58">
        <v>374557346924.33014</v>
      </c>
      <c r="K58">
        <v>2312145573.6792603</v>
      </c>
      <c r="M58">
        <f t="shared" si="8"/>
        <v>5.3460171538845952E+18</v>
      </c>
    </row>
    <row r="59" spans="9:13" x14ac:dyDescent="0.3">
      <c r="I59">
        <v>28</v>
      </c>
      <c r="J59">
        <v>377627022210.24554</v>
      </c>
      <c r="K59">
        <v>-789441812.66693115</v>
      </c>
      <c r="M59">
        <f t="shared" si="8"/>
        <v>6.2321837558685005E+17</v>
      </c>
    </row>
    <row r="60" spans="9:13" x14ac:dyDescent="0.3">
      <c r="I60">
        <v>29</v>
      </c>
      <c r="J60">
        <v>347546056015.1496</v>
      </c>
      <c r="K60">
        <v>846034680.06732178</v>
      </c>
      <c r="M60">
        <f t="shared" si="8"/>
        <v>7.1577467987661555E+17</v>
      </c>
    </row>
    <row r="61" spans="9:13" x14ac:dyDescent="0.3">
      <c r="I61">
        <v>30</v>
      </c>
      <c r="J61">
        <v>426032524745.37189</v>
      </c>
      <c r="K61">
        <v>-2235424223.8170776</v>
      </c>
      <c r="M61">
        <f t="shared" si="8"/>
        <v>4.9971214604281836E+18</v>
      </c>
    </row>
    <row r="62" spans="9:13" ht="15" thickBot="1" x14ac:dyDescent="0.35">
      <c r="I62" s="2">
        <v>31</v>
      </c>
      <c r="J62" s="2">
        <v>465192902644.63586</v>
      </c>
      <c r="K62" s="2">
        <v>1595524147.3305054</v>
      </c>
      <c r="M62">
        <f t="shared" si="8"/>
        <v>2.5456973047147361E+18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282B-A36E-48D9-BF63-D2F385F95761}">
  <dimension ref="A1:AM69"/>
  <sheetViews>
    <sheetView topLeftCell="S1" workbookViewId="0">
      <selection activeCell="AJ11" sqref="AJ11"/>
    </sheetView>
  </sheetViews>
  <sheetFormatPr defaultRowHeight="14.4" x14ac:dyDescent="0.3"/>
  <cols>
    <col min="24" max="25" width="11" bestFit="1" customWidth="1"/>
    <col min="26" max="28" width="12" bestFit="1" customWidth="1"/>
  </cols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S1" t="s">
        <v>49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60</v>
      </c>
      <c r="Y1" s="1" t="s">
        <v>61</v>
      </c>
      <c r="Z1" s="1" t="s">
        <v>62</v>
      </c>
      <c r="AA1" s="1" t="s">
        <v>63</v>
      </c>
      <c r="AB1" s="6" t="s">
        <v>64</v>
      </c>
    </row>
    <row r="2" spans="1:36" x14ac:dyDescent="0.3">
      <c r="A2" s="1">
        <v>1992</v>
      </c>
      <c r="B2">
        <v>52131320032.87973</v>
      </c>
      <c r="C2">
        <v>4601198182.6519508</v>
      </c>
      <c r="D2">
        <v>27189194133.460041</v>
      </c>
      <c r="E2">
        <v>18514801097.87368</v>
      </c>
      <c r="F2">
        <v>6328550547.6783752</v>
      </c>
      <c r="S2">
        <v>9.2931337406833677E+17</v>
      </c>
      <c r="T2">
        <v>4601198182.6519508</v>
      </c>
      <c r="U2">
        <v>27189194133.460041</v>
      </c>
      <c r="V2">
        <v>18514801097.87368</v>
      </c>
      <c r="W2">
        <v>6328550547.6783752</v>
      </c>
      <c r="X2">
        <f>T2*T2</f>
        <v>2.1171024716039614E+19</v>
      </c>
      <c r="Y2">
        <f t="shared" ref="Y2:Z2" si="0">U2*U2</f>
        <v>7.3925227762697791E+20</v>
      </c>
      <c r="Z2">
        <f t="shared" si="0"/>
        <v>3.4279785969382444E+20</v>
      </c>
      <c r="AA2">
        <f>W2*W2</f>
        <v>4.0050552034520261E+19</v>
      </c>
      <c r="AB2">
        <f>T2*U2*V2*W2</f>
        <v>1.4658535371561489E+40</v>
      </c>
    </row>
    <row r="3" spans="1:36" x14ac:dyDescent="0.3">
      <c r="A3" s="1">
        <v>1993</v>
      </c>
      <c r="B3">
        <v>60603815716.265282</v>
      </c>
      <c r="C3">
        <v>5461906892.6612415</v>
      </c>
      <c r="D3">
        <v>31898989411.378078</v>
      </c>
      <c r="E3">
        <v>22545861438.76281</v>
      </c>
      <c r="F3">
        <v>5990626262.9263306</v>
      </c>
      <c r="H3" t="s">
        <v>5</v>
      </c>
      <c r="S3">
        <v>1.2518694116450079E+18</v>
      </c>
      <c r="T3">
        <v>5461906892.6612415</v>
      </c>
      <c r="U3">
        <v>31898989411.378078</v>
      </c>
      <c r="V3">
        <v>22545861438.76281</v>
      </c>
      <c r="W3">
        <v>5990626262.9263306</v>
      </c>
      <c r="X3">
        <f t="shared" ref="X3:X32" si="1">T3*T3</f>
        <v>2.9832426904100381E+19</v>
      </c>
      <c r="Y3">
        <f t="shared" ref="Y3:Y32" si="2">U3*U3</f>
        <v>1.0175455254672107E+21</v>
      </c>
      <c r="Z3">
        <f t="shared" ref="Z3:Z32" si="3">V3*V3</f>
        <v>5.0831586801589184E+20</v>
      </c>
      <c r="AA3">
        <f t="shared" ref="AA3:AA32" si="4">W3*W3</f>
        <v>3.5887603022062694E+19</v>
      </c>
      <c r="AB3">
        <f t="shared" ref="AB3:AB32" si="5">T3*U3*V3*W3</f>
        <v>2.3532077865033942E+40</v>
      </c>
    </row>
    <row r="4" spans="1:36" ht="15" thickBot="1" x14ac:dyDescent="0.35">
      <c r="A4" s="1">
        <v>1994</v>
      </c>
      <c r="B4">
        <v>73688724431.141174</v>
      </c>
      <c r="C4">
        <v>6020777193.7956476</v>
      </c>
      <c r="D4">
        <v>37683672854.782227</v>
      </c>
      <c r="E4">
        <v>24252476686.543011</v>
      </c>
      <c r="F4">
        <v>11915592322.860929</v>
      </c>
      <c r="S4">
        <v>1.0404273419531197E+18</v>
      </c>
      <c r="T4">
        <v>6020777193.7956476</v>
      </c>
      <c r="U4">
        <v>37683672854.782227</v>
      </c>
      <c r="V4">
        <v>24252476686.543011</v>
      </c>
      <c r="W4">
        <v>11915592322.860929</v>
      </c>
      <c r="X4">
        <f t="shared" si="1"/>
        <v>3.6249758017329795E+19</v>
      </c>
      <c r="Y4">
        <f t="shared" si="2"/>
        <v>1.420059199826251E+21</v>
      </c>
      <c r="Z4">
        <f t="shared" si="3"/>
        <v>5.8818262543131227E+20</v>
      </c>
      <c r="AA4">
        <f t="shared" si="4"/>
        <v>1.4198134040462233E+20</v>
      </c>
      <c r="AB4">
        <f t="shared" si="5"/>
        <v>6.5565822328540502E+40</v>
      </c>
    </row>
    <row r="5" spans="1:36" x14ac:dyDescent="0.3">
      <c r="A5" s="1">
        <v>1995</v>
      </c>
      <c r="B5">
        <v>87812540788.429306</v>
      </c>
      <c r="C5">
        <v>7245577211.3943024</v>
      </c>
      <c r="D5">
        <v>43133468559.83773</v>
      </c>
      <c r="E5">
        <v>29752041626.245701</v>
      </c>
      <c r="F5">
        <v>14737243143.13431</v>
      </c>
      <c r="H5" s="4" t="s">
        <v>6</v>
      </c>
      <c r="I5" s="4"/>
      <c r="S5">
        <v>1.2001911557249815E+18</v>
      </c>
      <c r="T5">
        <v>7245577211.3943024</v>
      </c>
      <c r="U5">
        <v>43133468559.83773</v>
      </c>
      <c r="V5">
        <v>29752041626.245701</v>
      </c>
      <c r="W5">
        <v>14737243143.13431</v>
      </c>
      <c r="X5">
        <f t="shared" si="1"/>
        <v>5.2498389126276432E+19</v>
      </c>
      <c r="Y5">
        <f t="shared" si="2"/>
        <v>1.86049611000251E+21</v>
      </c>
      <c r="Z5">
        <f t="shared" si="3"/>
        <v>8.8518398092985696E+20</v>
      </c>
      <c r="AA5">
        <f t="shared" si="4"/>
        <v>2.1718633545985923E+20</v>
      </c>
      <c r="AB5">
        <f t="shared" si="5"/>
        <v>1.3703149433257579E+41</v>
      </c>
    </row>
    <row r="6" spans="1:36" x14ac:dyDescent="0.3">
      <c r="A6" s="1">
        <v>1996</v>
      </c>
      <c r="B6">
        <v>96293086513.087219</v>
      </c>
      <c r="C6">
        <v>8621947872.4377518</v>
      </c>
      <c r="D6">
        <v>47545213224.29631</v>
      </c>
      <c r="E6">
        <v>33741217453.96056</v>
      </c>
      <c r="F6">
        <v>15768052134.65424</v>
      </c>
      <c r="H6" t="s">
        <v>7</v>
      </c>
      <c r="I6">
        <v>0.99996665298421605</v>
      </c>
      <c r="S6">
        <v>1.4439141383469026E+16</v>
      </c>
      <c r="T6">
        <v>8621947872.4377518</v>
      </c>
      <c r="U6">
        <v>47545213224.29631</v>
      </c>
      <c r="V6">
        <v>33741217453.96056</v>
      </c>
      <c r="W6">
        <v>15768052134.65424</v>
      </c>
      <c r="X6">
        <f t="shared" si="1"/>
        <v>7.4337985115033879E+19</v>
      </c>
      <c r="Y6">
        <f t="shared" si="2"/>
        <v>2.2605473005438008E+21</v>
      </c>
      <c r="Z6">
        <f t="shared" si="3"/>
        <v>1.1384697552754527E+21</v>
      </c>
      <c r="AA6">
        <f t="shared" si="4"/>
        <v>2.4863146812117411E+20</v>
      </c>
      <c r="AB6">
        <f t="shared" si="5"/>
        <v>2.1809765107022795E+41</v>
      </c>
    </row>
    <row r="7" spans="1:36" x14ac:dyDescent="0.3">
      <c r="A7" s="1">
        <v>1997</v>
      </c>
      <c r="B7">
        <v>100123787215.2995</v>
      </c>
      <c r="C7">
        <v>8770708092.5050144</v>
      </c>
      <c r="D7">
        <v>48600086475.943657</v>
      </c>
      <c r="E7">
        <v>38217046536.719276</v>
      </c>
      <c r="F7">
        <v>14747583185.951571</v>
      </c>
      <c r="H7" t="s">
        <v>8</v>
      </c>
      <c r="I7">
        <v>0.99993330708045547</v>
      </c>
      <c r="S7">
        <v>1.094364720576642E+18</v>
      </c>
      <c r="T7">
        <v>8770708092.5050144</v>
      </c>
      <c r="U7">
        <v>48600086475.943657</v>
      </c>
      <c r="V7">
        <v>38217046536.719276</v>
      </c>
      <c r="W7">
        <v>14747583185.951571</v>
      </c>
      <c r="X7">
        <f t="shared" si="1"/>
        <v>7.6925320443932951E+19</v>
      </c>
      <c r="Y7">
        <f t="shared" si="2"/>
        <v>2.3619684054692014E+21</v>
      </c>
      <c r="Z7">
        <f t="shared" si="3"/>
        <v>1.4605426459897669E+21</v>
      </c>
      <c r="AA7">
        <f t="shared" si="4"/>
        <v>2.1749120982656149E+20</v>
      </c>
      <c r="AB7">
        <f t="shared" si="5"/>
        <v>2.4024240939678705E+41</v>
      </c>
      <c r="AE7" t="s">
        <v>5</v>
      </c>
    </row>
    <row r="8" spans="1:36" ht="15" thickBot="1" x14ac:dyDescent="0.35">
      <c r="A8" s="1">
        <v>1998</v>
      </c>
      <c r="B8">
        <v>85728207781.778458</v>
      </c>
      <c r="C8">
        <v>8138733103.8084326</v>
      </c>
      <c r="D8">
        <v>41960573660.882332</v>
      </c>
      <c r="E8">
        <v>26995844890.242722</v>
      </c>
      <c r="F8">
        <v>18428037251.38953</v>
      </c>
      <c r="H8" t="s">
        <v>9</v>
      </c>
      <c r="I8">
        <v>0.99992304663129472</v>
      </c>
      <c r="S8">
        <v>1.6753932677049795E+18</v>
      </c>
      <c r="T8">
        <v>8138733103.8084326</v>
      </c>
      <c r="U8">
        <v>41960573660.882332</v>
      </c>
      <c r="V8">
        <v>26995844890.242722</v>
      </c>
      <c r="W8">
        <v>18428037251.38953</v>
      </c>
      <c r="X8">
        <f t="shared" si="1"/>
        <v>6.6238976535027245E+19</v>
      </c>
      <c r="Y8">
        <f t="shared" si="2"/>
        <v>1.7606897419503322E+21</v>
      </c>
      <c r="Z8">
        <f t="shared" si="3"/>
        <v>7.2877564133804409E+20</v>
      </c>
      <c r="AA8">
        <f t="shared" si="4"/>
        <v>3.3959255693860019E+20</v>
      </c>
      <c r="AB8">
        <f t="shared" si="5"/>
        <v>1.6989250870865853E+41</v>
      </c>
    </row>
    <row r="9" spans="1:36" x14ac:dyDescent="0.3">
      <c r="A9" s="1">
        <v>1999</v>
      </c>
      <c r="B9">
        <v>86286849754.890533</v>
      </c>
      <c r="C9">
        <v>8099556507.9232092</v>
      </c>
      <c r="D9">
        <v>44253453037.451683</v>
      </c>
      <c r="E9">
        <v>28208444226.018711</v>
      </c>
      <c r="F9">
        <v>14673233598.25647</v>
      </c>
      <c r="H9" t="s">
        <v>10</v>
      </c>
      <c r="I9">
        <v>1097872382.4419613</v>
      </c>
      <c r="S9">
        <v>1852264216822662.3</v>
      </c>
      <c r="T9">
        <v>8099556507.9232092</v>
      </c>
      <c r="U9">
        <v>44253453037.451683</v>
      </c>
      <c r="V9">
        <v>28208444226.018711</v>
      </c>
      <c r="W9">
        <v>14673233598.25647</v>
      </c>
      <c r="X9">
        <f t="shared" si="1"/>
        <v>6.5602815625041207E+19</v>
      </c>
      <c r="Y9">
        <f t="shared" si="2"/>
        <v>1.9583681057379417E+21</v>
      </c>
      <c r="Z9">
        <f t="shared" si="3"/>
        <v>7.957163256524083E+20</v>
      </c>
      <c r="AA9">
        <f t="shared" si="4"/>
        <v>2.1530378422900251E+20</v>
      </c>
      <c r="AB9">
        <f t="shared" si="5"/>
        <v>1.483588196168021E+41</v>
      </c>
      <c r="AE9" s="4" t="s">
        <v>6</v>
      </c>
      <c r="AF9" s="4"/>
    </row>
    <row r="10" spans="1:36" ht="15" thickBot="1" x14ac:dyDescent="0.35">
      <c r="A10" s="1">
        <v>2000</v>
      </c>
      <c r="B10">
        <v>96076539925.740875</v>
      </c>
      <c r="C10">
        <v>10092037938.16921</v>
      </c>
      <c r="D10">
        <v>50305081953.615013</v>
      </c>
      <c r="E10">
        <v>33793996738.90913</v>
      </c>
      <c r="F10">
        <v>11853212626.953159</v>
      </c>
      <c r="H10" s="2" t="s">
        <v>11</v>
      </c>
      <c r="I10" s="2">
        <v>31</v>
      </c>
      <c r="S10">
        <v>7.4060784667716915E+17</v>
      </c>
      <c r="T10">
        <v>10092037938.16921</v>
      </c>
      <c r="U10">
        <v>50305081953.615013</v>
      </c>
      <c r="V10">
        <v>33793996738.90913</v>
      </c>
      <c r="W10">
        <v>11853212626.953159</v>
      </c>
      <c r="X10">
        <f t="shared" si="1"/>
        <v>1.0184922974544665E+20</v>
      </c>
      <c r="Y10">
        <f t="shared" si="2"/>
        <v>2.5306012703599231E+21</v>
      </c>
      <c r="Z10">
        <f t="shared" si="3"/>
        <v>1.1420342155894009E+21</v>
      </c>
      <c r="AA10">
        <f t="shared" si="4"/>
        <v>1.4049864957976181E+20</v>
      </c>
      <c r="AB10">
        <f t="shared" si="5"/>
        <v>2.0336039095893766E+41</v>
      </c>
      <c r="AE10" t="s">
        <v>7</v>
      </c>
      <c r="AF10">
        <v>0.68042424270532809</v>
      </c>
      <c r="AI10" t="s">
        <v>39</v>
      </c>
      <c r="AJ10">
        <f>AF11*AF14</f>
        <v>14.352291651894696</v>
      </c>
    </row>
    <row r="11" spans="1:36" x14ac:dyDescent="0.3">
      <c r="A11" s="1">
        <v>2001</v>
      </c>
      <c r="B11">
        <v>89793790669.651505</v>
      </c>
      <c r="C11">
        <v>10424993149.05262</v>
      </c>
      <c r="D11">
        <v>51950106126.895729</v>
      </c>
      <c r="E11">
        <v>24791555391.095612</v>
      </c>
      <c r="F11">
        <v>14812613333.64587</v>
      </c>
      <c r="S11">
        <v>4.0167672469674504E+16</v>
      </c>
      <c r="T11">
        <v>10424993149.05262</v>
      </c>
      <c r="U11">
        <v>51950106126.895729</v>
      </c>
      <c r="V11">
        <v>24791555391.095612</v>
      </c>
      <c r="W11">
        <v>14812613333.64587</v>
      </c>
      <c r="X11">
        <f t="shared" si="1"/>
        <v>1.0868048215779407E+20</v>
      </c>
      <c r="Y11">
        <f t="shared" si="2"/>
        <v>2.6988135265957294E+21</v>
      </c>
      <c r="Z11">
        <f t="shared" si="3"/>
        <v>6.1462121870976182E+20</v>
      </c>
      <c r="AA11">
        <f t="shared" si="4"/>
        <v>2.1941351377210343E+20</v>
      </c>
      <c r="AB11">
        <f t="shared" si="5"/>
        <v>1.9888300729279994E+41</v>
      </c>
      <c r="AE11" t="s">
        <v>8</v>
      </c>
      <c r="AF11">
        <v>0.46297715006111922</v>
      </c>
      <c r="AI11" t="s">
        <v>66</v>
      </c>
      <c r="AJ11">
        <f>CHIINV(0.05,9)</f>
        <v>16.918977604620451</v>
      </c>
    </row>
    <row r="12" spans="1:36" ht="15" thickBot="1" x14ac:dyDescent="0.35">
      <c r="A12" s="1">
        <v>2002</v>
      </c>
      <c r="B12">
        <v>92538372869.694199</v>
      </c>
      <c r="C12">
        <v>10956847694.72374</v>
      </c>
      <c r="D12">
        <v>53693367765.225723</v>
      </c>
      <c r="E12">
        <v>23202713298.64827</v>
      </c>
      <c r="F12">
        <v>17051326156.547489</v>
      </c>
      <c r="H12" t="s">
        <v>12</v>
      </c>
      <c r="S12">
        <v>5.8323842638885168E+16</v>
      </c>
      <c r="T12">
        <v>10956847694.72374</v>
      </c>
      <c r="U12">
        <v>53693367765.225723</v>
      </c>
      <c r="V12">
        <v>23202713298.64827</v>
      </c>
      <c r="W12">
        <v>17051326156.547489</v>
      </c>
      <c r="X12">
        <f t="shared" si="1"/>
        <v>1.2005251140537293E+20</v>
      </c>
      <c r="Y12">
        <f t="shared" si="2"/>
        <v>2.8829777419717805E+21</v>
      </c>
      <c r="Z12">
        <f t="shared" si="3"/>
        <v>5.3836590441926925E+20</v>
      </c>
      <c r="AA12">
        <f t="shared" si="4"/>
        <v>2.9074772369696057E+20</v>
      </c>
      <c r="AB12">
        <f t="shared" si="5"/>
        <v>2.3275724329486951E+41</v>
      </c>
      <c r="AE12" t="s">
        <v>9</v>
      </c>
      <c r="AF12">
        <v>0.23282450008731315</v>
      </c>
      <c r="AJ12">
        <f>CHIDIST(AJ10,9)</f>
        <v>0.11033381121875979</v>
      </c>
    </row>
    <row r="13" spans="1:36" x14ac:dyDescent="0.3">
      <c r="A13" s="1">
        <v>2003</v>
      </c>
      <c r="B13">
        <v>97646401095.636902</v>
      </c>
      <c r="C13">
        <v>11145442241.14229</v>
      </c>
      <c r="D13">
        <v>55609083546.33239</v>
      </c>
      <c r="E13">
        <v>16819128644.92421</v>
      </c>
      <c r="F13">
        <v>27295927006.519989</v>
      </c>
      <c r="H13" s="3"/>
      <c r="I13" s="3" t="s">
        <v>17</v>
      </c>
      <c r="J13" s="3" t="s">
        <v>18</v>
      </c>
      <c r="K13" s="3" t="s">
        <v>19</v>
      </c>
      <c r="L13" s="3" t="s">
        <v>20</v>
      </c>
      <c r="M13" s="3" t="s">
        <v>21</v>
      </c>
      <c r="S13">
        <v>3.9691452660896248E+16</v>
      </c>
      <c r="T13">
        <v>11145442241.14229</v>
      </c>
      <c r="U13">
        <v>55609083546.33239</v>
      </c>
      <c r="V13">
        <v>16819128644.92421</v>
      </c>
      <c r="W13">
        <v>27295927006.519989</v>
      </c>
      <c r="X13">
        <f t="shared" si="1"/>
        <v>1.2422088275063887E+20</v>
      </c>
      <c r="Y13">
        <f t="shared" si="2"/>
        <v>3.0923701728629757E+21</v>
      </c>
      <c r="Z13">
        <f t="shared" si="3"/>
        <v>2.8288308837451009E+20</v>
      </c>
      <c r="AA13">
        <f t="shared" si="4"/>
        <v>7.4506763114526723E+20</v>
      </c>
      <c r="AB13">
        <f t="shared" si="5"/>
        <v>2.8454069235263575E+41</v>
      </c>
      <c r="AE13" t="s">
        <v>10</v>
      </c>
      <c r="AF13">
        <v>1.1049675952303348E+18</v>
      </c>
    </row>
    <row r="14" spans="1:36" ht="15" thickBot="1" x14ac:dyDescent="0.35">
      <c r="A14" s="1">
        <v>2004</v>
      </c>
      <c r="B14">
        <v>115033593101.0491</v>
      </c>
      <c r="C14">
        <v>11869937073.578239</v>
      </c>
      <c r="D14">
        <v>60182235769.375488</v>
      </c>
      <c r="E14">
        <v>26334021208.972988</v>
      </c>
      <c r="F14">
        <v>30345491850.803558</v>
      </c>
      <c r="H14" t="s">
        <v>13</v>
      </c>
      <c r="I14">
        <v>4</v>
      </c>
      <c r="J14">
        <v>4.698598911964172E+23</v>
      </c>
      <c r="K14">
        <v>1.174649727991043E+23</v>
      </c>
      <c r="L14">
        <v>97455.120279809547</v>
      </c>
      <c r="M14">
        <v>7.2299887677738959E-54</v>
      </c>
      <c r="S14">
        <v>3.2127183942222861E+17</v>
      </c>
      <c r="T14">
        <v>11869937073.578239</v>
      </c>
      <c r="U14">
        <v>60182235769.375488</v>
      </c>
      <c r="V14">
        <v>26334021208.972988</v>
      </c>
      <c r="W14">
        <v>30345491850.803558</v>
      </c>
      <c r="X14">
        <f t="shared" si="1"/>
        <v>1.4089540613070714E+20</v>
      </c>
      <c r="Y14">
        <f t="shared" si="2"/>
        <v>3.6219015022006984E+21</v>
      </c>
      <c r="Z14">
        <f t="shared" si="3"/>
        <v>6.9348067303463911E+20</v>
      </c>
      <c r="AA14">
        <f t="shared" si="4"/>
        <v>9.2084887566718521E+20</v>
      </c>
      <c r="AB14">
        <f t="shared" si="5"/>
        <v>5.7085800633354823E+41</v>
      </c>
      <c r="AE14" s="2" t="s">
        <v>11</v>
      </c>
      <c r="AF14" s="2">
        <v>31</v>
      </c>
      <c r="AI14" t="s">
        <v>67</v>
      </c>
    </row>
    <row r="15" spans="1:36" x14ac:dyDescent="0.3">
      <c r="A15" s="1">
        <v>2005</v>
      </c>
      <c r="B15">
        <v>127807848728.3983</v>
      </c>
      <c r="C15">
        <v>12649325851.945181</v>
      </c>
      <c r="D15">
        <v>63578040575.65593</v>
      </c>
      <c r="E15">
        <v>27487552549.06131</v>
      </c>
      <c r="F15">
        <v>38200261115.587189</v>
      </c>
      <c r="H15" t="s">
        <v>14</v>
      </c>
      <c r="I15">
        <v>26</v>
      </c>
      <c r="J15">
        <v>3.1338417971348488E+19</v>
      </c>
      <c r="K15">
        <v>1.205323768128788E+18</v>
      </c>
      <c r="S15">
        <v>2.8795726843558954E+17</v>
      </c>
      <c r="T15">
        <v>12649325851.945181</v>
      </c>
      <c r="U15">
        <v>63578040575.65593</v>
      </c>
      <c r="V15">
        <v>27487552549.06131</v>
      </c>
      <c r="W15">
        <v>38200261115.587189</v>
      </c>
      <c r="X15">
        <f t="shared" si="1"/>
        <v>1.6000544450868868E+20</v>
      </c>
      <c r="Y15">
        <f t="shared" si="2"/>
        <v>4.0421672434397516E+21</v>
      </c>
      <c r="Z15">
        <f t="shared" si="3"/>
        <v>7.5556554513740687E+20</v>
      </c>
      <c r="AA15">
        <f t="shared" si="4"/>
        <v>1.4592599492990426E+21</v>
      </c>
      <c r="AB15">
        <f t="shared" si="5"/>
        <v>8.444558014145439E+41</v>
      </c>
    </row>
    <row r="16" spans="1:36" ht="15" thickBot="1" x14ac:dyDescent="0.35">
      <c r="A16" s="1">
        <v>2006</v>
      </c>
      <c r="B16">
        <v>148627286361.35071</v>
      </c>
      <c r="C16">
        <v>14724409399.263531</v>
      </c>
      <c r="D16">
        <v>71360466426.211807</v>
      </c>
      <c r="E16">
        <v>33261691965.614658</v>
      </c>
      <c r="F16">
        <v>45646166326.71106</v>
      </c>
      <c r="H16" s="2" t="s">
        <v>15</v>
      </c>
      <c r="I16" s="2">
        <v>30</v>
      </c>
      <c r="J16" s="2">
        <v>4.6989122961438853E+23</v>
      </c>
      <c r="K16" s="2"/>
      <c r="L16" s="2"/>
      <c r="M16" s="2"/>
      <c r="S16">
        <v>1.6019008016886011E+18</v>
      </c>
      <c r="T16">
        <v>14724409399.263531</v>
      </c>
      <c r="U16">
        <v>71360466426.211807</v>
      </c>
      <c r="V16">
        <v>33261691965.614658</v>
      </c>
      <c r="W16">
        <v>45646166326.71106</v>
      </c>
      <c r="X16">
        <f t="shared" si="1"/>
        <v>2.168082321571202E+20</v>
      </c>
      <c r="Y16">
        <f t="shared" si="2"/>
        <v>5.0923161685665021E+21</v>
      </c>
      <c r="Z16">
        <f t="shared" si="3"/>
        <v>1.1063401524154347E+21</v>
      </c>
      <c r="AA16">
        <f t="shared" si="4"/>
        <v>2.0835725003257707E+21</v>
      </c>
      <c r="AB16">
        <f t="shared" si="5"/>
        <v>1.5953067758879433E+42</v>
      </c>
      <c r="AE16" t="s">
        <v>12</v>
      </c>
    </row>
    <row r="17" spans="1:39" ht="15" thickBot="1" x14ac:dyDescent="0.35">
      <c r="A17" s="1">
        <v>2007</v>
      </c>
      <c r="B17">
        <v>180941701357.97049</v>
      </c>
      <c r="C17">
        <v>16531064254.4433</v>
      </c>
      <c r="D17">
        <v>83056024077.998703</v>
      </c>
      <c r="E17">
        <v>41735927627.990677</v>
      </c>
      <c r="F17">
        <v>56581040964.712402</v>
      </c>
      <c r="S17">
        <v>8.3044425577274224E+16</v>
      </c>
      <c r="T17">
        <v>16531064254.4433</v>
      </c>
      <c r="U17">
        <v>83056024077.998703</v>
      </c>
      <c r="V17">
        <v>41735927627.990677</v>
      </c>
      <c r="W17">
        <v>56581040964.712402</v>
      </c>
      <c r="X17">
        <f t="shared" si="1"/>
        <v>2.7327608538453302E+20</v>
      </c>
      <c r="Y17">
        <f t="shared" si="2"/>
        <v>6.8983031356451004E+21</v>
      </c>
      <c r="Z17">
        <f t="shared" si="3"/>
        <v>1.7418876549688755E+21</v>
      </c>
      <c r="AA17">
        <f t="shared" si="4"/>
        <v>3.2014141966504632E+21</v>
      </c>
      <c r="AB17">
        <f t="shared" si="5"/>
        <v>3.2422982004272872E+42</v>
      </c>
      <c r="AE17" s="3"/>
      <c r="AF17" s="3" t="s">
        <v>17</v>
      </c>
      <c r="AG17" s="3" t="s">
        <v>18</v>
      </c>
      <c r="AH17" s="3" t="s">
        <v>19</v>
      </c>
      <c r="AI17" s="3" t="s">
        <v>20</v>
      </c>
      <c r="AJ17" s="3" t="s">
        <v>21</v>
      </c>
    </row>
    <row r="18" spans="1:39" x14ac:dyDescent="0.3">
      <c r="A18" s="1">
        <v>2008</v>
      </c>
      <c r="B18">
        <v>193617323539.20279</v>
      </c>
      <c r="C18">
        <v>19580934098.826672</v>
      </c>
      <c r="D18">
        <v>96932843579.687332</v>
      </c>
      <c r="E18">
        <v>58394358173.700447</v>
      </c>
      <c r="F18">
        <v>40002940218.155701</v>
      </c>
      <c r="H18" s="3"/>
      <c r="I18" s="3" t="s">
        <v>22</v>
      </c>
      <c r="J18" s="3" t="s">
        <v>10</v>
      </c>
      <c r="K18" s="3" t="s">
        <v>23</v>
      </c>
      <c r="L18" s="3" t="s">
        <v>24</v>
      </c>
      <c r="M18" s="3" t="s">
        <v>25</v>
      </c>
      <c r="N18" s="3" t="s">
        <v>26</v>
      </c>
      <c r="O18" s="3" t="s">
        <v>27</v>
      </c>
      <c r="P18" s="3" t="s">
        <v>28</v>
      </c>
      <c r="S18">
        <v>1.0536607081930943E+18</v>
      </c>
      <c r="T18">
        <v>19580934098.826672</v>
      </c>
      <c r="U18">
        <v>96932843579.687332</v>
      </c>
      <c r="V18">
        <v>58394358173.700447</v>
      </c>
      <c r="W18">
        <v>40002940218.155701</v>
      </c>
      <c r="X18">
        <f t="shared" si="1"/>
        <v>3.8341298018259311E+20</v>
      </c>
      <c r="Y18">
        <f t="shared" si="2"/>
        <v>9.3959761644441316E+21</v>
      </c>
      <c r="Z18">
        <f t="shared" si="3"/>
        <v>3.4099010665184163E+21</v>
      </c>
      <c r="AA18">
        <f t="shared" si="4"/>
        <v>1.6002352260973388E+21</v>
      </c>
      <c r="AB18">
        <f t="shared" si="5"/>
        <v>4.4337087556615233E+42</v>
      </c>
      <c r="AE18" t="s">
        <v>13</v>
      </c>
      <c r="AF18">
        <v>9</v>
      </c>
      <c r="AG18">
        <v>2.2104727769895959E+37</v>
      </c>
      <c r="AH18">
        <v>2.4560808633217732E+36</v>
      </c>
      <c r="AI18">
        <v>2.0116090347593705</v>
      </c>
      <c r="AJ18">
        <v>8.9898777888606743E-2</v>
      </c>
    </row>
    <row r="19" spans="1:39" x14ac:dyDescent="0.3">
      <c r="A19" s="1">
        <v>2009</v>
      </c>
      <c r="B19">
        <v>194150283771.5665</v>
      </c>
      <c r="C19">
        <v>19279072405.578491</v>
      </c>
      <c r="D19">
        <v>95197505697.775543</v>
      </c>
      <c r="E19">
        <v>53139156351.086098</v>
      </c>
      <c r="F19">
        <v>45619605160.483032</v>
      </c>
      <c r="H19" t="s">
        <v>16</v>
      </c>
      <c r="I19">
        <v>-275546448.50371552</v>
      </c>
      <c r="J19">
        <v>544198602.21435571</v>
      </c>
      <c r="K19">
        <v>-0.50633435547704675</v>
      </c>
      <c r="L19">
        <v>0.61688877860865743</v>
      </c>
      <c r="M19">
        <v>-1394162695.8236263</v>
      </c>
      <c r="N19">
        <v>843069798.81619525</v>
      </c>
      <c r="O19">
        <v>-1394162695.8236263</v>
      </c>
      <c r="P19">
        <v>843069798.81619525</v>
      </c>
      <c r="S19">
        <v>7.4514890476258086E+17</v>
      </c>
      <c r="T19">
        <v>19279072405.578491</v>
      </c>
      <c r="U19">
        <v>95197505697.775543</v>
      </c>
      <c r="V19">
        <v>53139156351.086098</v>
      </c>
      <c r="W19">
        <v>45619605160.483032</v>
      </c>
      <c r="X19">
        <f t="shared" si="1"/>
        <v>3.71682632819538E+20</v>
      </c>
      <c r="Y19">
        <f t="shared" si="2"/>
        <v>9.0625650910780069E+21</v>
      </c>
      <c r="Z19">
        <f t="shared" si="3"/>
        <v>2.823769937705174E+21</v>
      </c>
      <c r="AA19">
        <f t="shared" si="4"/>
        <v>2.0811483749983702E+21</v>
      </c>
      <c r="AB19">
        <f t="shared" si="5"/>
        <v>4.4491585357545676E+42</v>
      </c>
      <c r="AE19" t="s">
        <v>14</v>
      </c>
      <c r="AF19">
        <v>21</v>
      </c>
      <c r="AG19">
        <v>2.564002111669129E+37</v>
      </c>
      <c r="AH19">
        <v>1.220953386509109E+36</v>
      </c>
    </row>
    <row r="20" spans="1:39" ht="15" thickBot="1" x14ac:dyDescent="0.35">
      <c r="A20" s="1">
        <v>2010</v>
      </c>
      <c r="B20">
        <v>239807980591.23969</v>
      </c>
      <c r="C20">
        <v>23241154434.004059</v>
      </c>
      <c r="D20">
        <v>110382190643.5459</v>
      </c>
      <c r="E20">
        <v>66326636880.751709</v>
      </c>
      <c r="F20">
        <v>63099153066.942017</v>
      </c>
      <c r="H20" t="s">
        <v>1</v>
      </c>
      <c r="I20">
        <v>0.42153728119071071</v>
      </c>
      <c r="J20">
        <v>0.12437438212788854</v>
      </c>
      <c r="K20">
        <v>3.3892613091115744</v>
      </c>
      <c r="L20">
        <v>2.2447371332842414E-3</v>
      </c>
      <c r="M20">
        <v>0.16588207731381782</v>
      </c>
      <c r="N20">
        <v>0.67719248506760366</v>
      </c>
      <c r="O20">
        <v>0.16588207731381782</v>
      </c>
      <c r="P20">
        <v>0.67719248506760366</v>
      </c>
      <c r="S20">
        <v>5.2863921773511917E+17</v>
      </c>
      <c r="T20">
        <v>23241154434.004059</v>
      </c>
      <c r="U20">
        <v>110382190643.5459</v>
      </c>
      <c r="V20">
        <v>66326636880.751709</v>
      </c>
      <c r="W20">
        <v>63099153066.942017</v>
      </c>
      <c r="X20">
        <f t="shared" si="1"/>
        <v>5.4015125942522656E+20</v>
      </c>
      <c r="Y20">
        <f t="shared" si="2"/>
        <v>1.2184228011268112E+22</v>
      </c>
      <c r="Z20">
        <f t="shared" si="3"/>
        <v>4.3992227599110929E+21</v>
      </c>
      <c r="AA20">
        <f t="shared" si="4"/>
        <v>3.981503117765378E+21</v>
      </c>
      <c r="AB20">
        <f t="shared" si="5"/>
        <v>1.0736635568397932E+43</v>
      </c>
      <c r="AE20" s="2" t="s">
        <v>15</v>
      </c>
      <c r="AF20" s="2">
        <v>30</v>
      </c>
      <c r="AG20" s="2">
        <v>4.7744748886587249E+37</v>
      </c>
      <c r="AH20" s="2"/>
      <c r="AI20" s="2"/>
      <c r="AJ20" s="2"/>
    </row>
    <row r="21" spans="1:39" ht="15" thickBot="1" x14ac:dyDescent="0.35">
      <c r="A21" s="1">
        <v>2011</v>
      </c>
      <c r="B21">
        <v>279356499090.45813</v>
      </c>
      <c r="C21">
        <v>25803720217.272388</v>
      </c>
      <c r="D21">
        <v>128091806490.1859</v>
      </c>
      <c r="E21">
        <v>74565820941.089676</v>
      </c>
      <c r="F21">
        <v>76981672412.257751</v>
      </c>
      <c r="H21" t="s">
        <v>2</v>
      </c>
      <c r="I21">
        <v>0.82720998799064327</v>
      </c>
      <c r="J21">
        <v>3.4795042505154708E-2</v>
      </c>
      <c r="K21">
        <v>23.773788690388763</v>
      </c>
      <c r="L21">
        <v>3.6433969633614115E-19</v>
      </c>
      <c r="M21">
        <v>0.75568775380246767</v>
      </c>
      <c r="N21">
        <v>0.89873222217881887</v>
      </c>
      <c r="O21">
        <v>0.75568775380246767</v>
      </c>
      <c r="P21">
        <v>0.89873222217881887</v>
      </c>
      <c r="S21">
        <v>4.651504287911049E+17</v>
      </c>
      <c r="T21">
        <v>25803720217.272388</v>
      </c>
      <c r="U21">
        <v>128091806490.1859</v>
      </c>
      <c r="V21">
        <v>74565820941.089676</v>
      </c>
      <c r="W21">
        <v>76981672412.257751</v>
      </c>
      <c r="X21">
        <f t="shared" si="1"/>
        <v>6.6583197705127186E+20</v>
      </c>
      <c r="Y21">
        <f t="shared" si="2"/>
        <v>1.640751088991923E+22</v>
      </c>
      <c r="Z21">
        <f t="shared" si="3"/>
        <v>5.5600616526186472E+21</v>
      </c>
      <c r="AA21">
        <f>W21*W21</f>
        <v>5.926177887388166E+21</v>
      </c>
      <c r="AB21">
        <f t="shared" si="5"/>
        <v>1.8972773425408587E+43</v>
      </c>
    </row>
    <row r="22" spans="1:39" x14ac:dyDescent="0.3">
      <c r="A22" s="1">
        <v>2012</v>
      </c>
      <c r="B22">
        <v>295092888076.58948</v>
      </c>
      <c r="C22">
        <v>26138935212.00695</v>
      </c>
      <c r="D22">
        <v>136226429890.6277</v>
      </c>
      <c r="E22">
        <v>86352862662.001984</v>
      </c>
      <c r="F22">
        <v>71489970200.275879</v>
      </c>
      <c r="H22" t="s">
        <v>3</v>
      </c>
      <c r="I22">
        <v>1.095920850171229</v>
      </c>
      <c r="J22">
        <v>3.4386285454522041E-2</v>
      </c>
      <c r="K22">
        <v>31.870870484706792</v>
      </c>
      <c r="L22">
        <v>2.2860494582686009E-22</v>
      </c>
      <c r="M22">
        <v>1.0252388281338818</v>
      </c>
      <c r="N22">
        <v>1.1666028722085762</v>
      </c>
      <c r="O22">
        <v>1.0252388281338818</v>
      </c>
      <c r="P22">
        <v>1.1666028722085762</v>
      </c>
      <c r="S22">
        <v>1.2076229311832666E+18</v>
      </c>
      <c r="T22">
        <v>26138935212.00695</v>
      </c>
      <c r="U22">
        <v>136226429890.6277</v>
      </c>
      <c r="V22">
        <v>86352862662.001984</v>
      </c>
      <c r="W22">
        <v>71489970200.275879</v>
      </c>
      <c r="X22">
        <f t="shared" si="1"/>
        <v>6.8324393401749681E+20</v>
      </c>
      <c r="Y22">
        <f t="shared" si="2"/>
        <v>1.8557640200746105E+22</v>
      </c>
      <c r="Z22">
        <f t="shared" si="3"/>
        <v>7.4568168899225762E+21</v>
      </c>
      <c r="AA22">
        <f t="shared" si="4"/>
        <v>5.1108158392363332E+21</v>
      </c>
      <c r="AB22">
        <f t="shared" si="5"/>
        <v>2.1982198377229335E+43</v>
      </c>
      <c r="AE22" s="3"/>
      <c r="AF22" s="3" t="s">
        <v>22</v>
      </c>
      <c r="AG22" s="3" t="s">
        <v>10</v>
      </c>
      <c r="AH22" s="3" t="s">
        <v>23</v>
      </c>
      <c r="AI22" s="3" t="s">
        <v>24</v>
      </c>
      <c r="AJ22" s="3" t="s">
        <v>25</v>
      </c>
      <c r="AK22" s="3" t="s">
        <v>26</v>
      </c>
      <c r="AL22" s="3" t="s">
        <v>27</v>
      </c>
      <c r="AM22" s="3" t="s">
        <v>28</v>
      </c>
    </row>
    <row r="23" spans="1:39" ht="15" thickBot="1" x14ac:dyDescent="0.35">
      <c r="A23" s="1">
        <v>2013</v>
      </c>
      <c r="B23">
        <v>307576360584.99158</v>
      </c>
      <c r="C23">
        <v>29970910253.336529</v>
      </c>
      <c r="D23">
        <v>144799808199.4725</v>
      </c>
      <c r="E23">
        <v>92209861743.786453</v>
      </c>
      <c r="F23">
        <v>71092623671.381714</v>
      </c>
      <c r="H23" s="2" t="s">
        <v>4</v>
      </c>
      <c r="I23" s="2">
        <v>1.0620680572366823</v>
      </c>
      <c r="J23" s="2">
        <v>2.1755764572050727E-2</v>
      </c>
      <c r="K23" s="2">
        <v>48.817776719329999</v>
      </c>
      <c r="L23" s="2">
        <v>4.1959460004623495E-27</v>
      </c>
      <c r="M23" s="2">
        <v>1.0173484426986483</v>
      </c>
      <c r="N23" s="2">
        <v>1.1067876717747163</v>
      </c>
      <c r="O23" s="2">
        <v>1.0173484426986483</v>
      </c>
      <c r="P23" s="2">
        <v>1.1067876717747163</v>
      </c>
      <c r="S23">
        <v>1.2582364069758587E+18</v>
      </c>
      <c r="T23">
        <v>29970910253.336529</v>
      </c>
      <c r="U23">
        <v>144799808199.4725</v>
      </c>
      <c r="V23">
        <v>92209861743.786453</v>
      </c>
      <c r="W23">
        <v>71092623671.381714</v>
      </c>
      <c r="X23">
        <f t="shared" si="1"/>
        <v>8.9825546141355265E+20</v>
      </c>
      <c r="Y23">
        <f>U23*U23</f>
        <v>2.0966984454604025E+22</v>
      </c>
      <c r="Z23">
        <f>V23*V23</f>
        <v>8.5026586028082127E+21</v>
      </c>
      <c r="AA23">
        <f t="shared" si="4"/>
        <v>5.0541611404807037E+21</v>
      </c>
      <c r="AB23">
        <f t="shared" si="5"/>
        <v>2.8449185221460784E+43</v>
      </c>
      <c r="AE23" t="s">
        <v>16</v>
      </c>
      <c r="AF23">
        <v>2.5045102152275052E+18</v>
      </c>
      <c r="AG23">
        <v>2.5118217694313144E+18</v>
      </c>
      <c r="AH23">
        <v>0.99708914291101769</v>
      </c>
      <c r="AI23">
        <v>0.33007248632685793</v>
      </c>
      <c r="AJ23">
        <v>-2.7191091119702349E+18</v>
      </c>
      <c r="AK23">
        <v>7.7281295424252457E+18</v>
      </c>
      <c r="AL23">
        <v>-2.7191091119702349E+18</v>
      </c>
      <c r="AM23">
        <v>7.7281295424252457E+18</v>
      </c>
    </row>
    <row r="24" spans="1:39" x14ac:dyDescent="0.3">
      <c r="A24" s="1">
        <v>2014</v>
      </c>
      <c r="B24">
        <v>314863580758.45471</v>
      </c>
      <c r="C24">
        <v>30324612288.38641</v>
      </c>
      <c r="D24">
        <v>148664141115.18881</v>
      </c>
      <c r="E24">
        <v>92664377885.639877</v>
      </c>
      <c r="F24">
        <v>73803243755.179321</v>
      </c>
      <c r="S24">
        <v>3.104510040028496E+17</v>
      </c>
      <c r="T24">
        <v>30324612288.38641</v>
      </c>
      <c r="U24">
        <v>148664141115.18881</v>
      </c>
      <c r="V24">
        <v>92664377885.639877</v>
      </c>
      <c r="W24">
        <v>73803243755.179321</v>
      </c>
      <c r="X24">
        <f t="shared" si="1"/>
        <v>9.195821104409561E+20</v>
      </c>
      <c r="Y24">
        <f t="shared" si="2"/>
        <v>2.2101026853516774E+22</v>
      </c>
      <c r="Z24">
        <f t="shared" si="3"/>
        <v>8.5866869289326645E+21</v>
      </c>
      <c r="AA24">
        <f t="shared" si="4"/>
        <v>5.4469187887864155E+21</v>
      </c>
      <c r="AB24">
        <f t="shared" si="5"/>
        <v>3.0831151659810681E+43</v>
      </c>
      <c r="AE24" t="s">
        <v>1</v>
      </c>
      <c r="AF24">
        <v>383238515.37728226</v>
      </c>
      <c r="AG24">
        <v>864815666.54517353</v>
      </c>
      <c r="AH24">
        <v>0.44314474194052295</v>
      </c>
      <c r="AI24">
        <v>0.66219258020723515</v>
      </c>
      <c r="AJ24">
        <v>-1415244117.9074574</v>
      </c>
      <c r="AK24">
        <v>2181721148.6620216</v>
      </c>
      <c r="AL24">
        <v>-1415244117.9074574</v>
      </c>
      <c r="AM24">
        <v>2181721148.6620216</v>
      </c>
    </row>
    <row r="25" spans="1:39" x14ac:dyDescent="0.3">
      <c r="A25" s="1">
        <v>2015</v>
      </c>
      <c r="B25">
        <v>307998545269.39789</v>
      </c>
      <c r="C25">
        <v>31387849362.64616</v>
      </c>
      <c r="D25">
        <v>145834197079.6283</v>
      </c>
      <c r="E25">
        <v>78087465677.44986</v>
      </c>
      <c r="F25">
        <v>84076882512.319763</v>
      </c>
      <c r="S25">
        <v>2.1679678908039392E+17</v>
      </c>
      <c r="T25">
        <v>31387849362.64616</v>
      </c>
      <c r="U25">
        <v>145834197079.6283</v>
      </c>
      <c r="V25">
        <v>78087465677.44986</v>
      </c>
      <c r="W25">
        <v>84076882512.319763</v>
      </c>
      <c r="X25">
        <f t="shared" si="1"/>
        <v>9.85197087612167E+20</v>
      </c>
      <c r="Y25">
        <f t="shared" si="2"/>
        <v>2.1267613037859864E+22</v>
      </c>
      <c r="Z25">
        <f t="shared" si="3"/>
        <v>6.0976522959269103E+21</v>
      </c>
      <c r="AA25">
        <f t="shared" si="4"/>
        <v>7.0689221729904209E+21</v>
      </c>
      <c r="AB25">
        <f t="shared" si="5"/>
        <v>3.00523793803142E+43</v>
      </c>
      <c r="AE25" t="s">
        <v>2</v>
      </c>
      <c r="AF25">
        <v>-182965083.10619491</v>
      </c>
      <c r="AG25">
        <v>224766979.71066427</v>
      </c>
      <c r="AH25">
        <v>-0.81402118470302143</v>
      </c>
      <c r="AI25">
        <v>0.42476750580558753</v>
      </c>
      <c r="AJ25">
        <v>-650393605.95011783</v>
      </c>
      <c r="AK25">
        <v>284463439.73772806</v>
      </c>
      <c r="AL25">
        <v>-650393605.95011783</v>
      </c>
      <c r="AM25">
        <v>284463439.73772806</v>
      </c>
    </row>
    <row r="26" spans="1:39" x14ac:dyDescent="0.3">
      <c r="A26" s="1">
        <v>2016</v>
      </c>
      <c r="B26">
        <v>319030057631.08868</v>
      </c>
      <c r="C26">
        <v>32724281348.57616</v>
      </c>
      <c r="D26">
        <v>149038830411.7272</v>
      </c>
      <c r="E26">
        <v>84366065263.118271</v>
      </c>
      <c r="F26">
        <v>83609811037.779419</v>
      </c>
      <c r="S26">
        <v>9.3480053209491648E+17</v>
      </c>
      <c r="T26">
        <v>32724281348.57616</v>
      </c>
      <c r="U26">
        <v>149038830411.7272</v>
      </c>
      <c r="V26">
        <v>84366065263.118271</v>
      </c>
      <c r="W26">
        <v>83609811037.779419</v>
      </c>
      <c r="X26">
        <f t="shared" si="1"/>
        <v>1.0708785897807695E+21</v>
      </c>
      <c r="Y26">
        <f t="shared" si="2"/>
        <v>2.2212572970495582E+22</v>
      </c>
      <c r="Z26">
        <f t="shared" si="3"/>
        <v>7.1176329679807311E+21</v>
      </c>
      <c r="AA26">
        <f t="shared" si="4"/>
        <v>6.9906005017731814E+21</v>
      </c>
      <c r="AB26">
        <f t="shared" si="5"/>
        <v>3.4402863169228913E+43</v>
      </c>
      <c r="AE26" t="s">
        <v>3</v>
      </c>
      <c r="AF26">
        <v>64806990.313962601</v>
      </c>
      <c r="AG26">
        <v>90598998.582896888</v>
      </c>
      <c r="AH26">
        <v>0.71531685038069226</v>
      </c>
      <c r="AI26">
        <v>0.48229124276066271</v>
      </c>
      <c r="AJ26">
        <v>-123603941.45749322</v>
      </c>
      <c r="AK26">
        <v>253217922.08541843</v>
      </c>
      <c r="AL26">
        <v>-123603941.45749322</v>
      </c>
      <c r="AM26">
        <v>253217922.08541843</v>
      </c>
    </row>
    <row r="27" spans="1:39" x14ac:dyDescent="0.3">
      <c r="A27" s="1">
        <v>2017</v>
      </c>
      <c r="B27">
        <v>343272878686.38782</v>
      </c>
      <c r="C27">
        <v>34983724677.299637</v>
      </c>
      <c r="D27">
        <v>155786375074.67819</v>
      </c>
      <c r="E27">
        <v>93684450639.969589</v>
      </c>
      <c r="F27">
        <v>91487951916.287964</v>
      </c>
      <c r="H27" t="s">
        <v>29</v>
      </c>
      <c r="S27">
        <v>9266247194416056</v>
      </c>
      <c r="T27">
        <v>34983724677.299637</v>
      </c>
      <c r="U27">
        <v>155786375074.67819</v>
      </c>
      <c r="V27">
        <v>93684450639.969589</v>
      </c>
      <c r="W27">
        <v>91487951916.287964</v>
      </c>
      <c r="X27">
        <f t="shared" si="1"/>
        <v>1.2238609922971035E+21</v>
      </c>
      <c r="Y27">
        <f t="shared" si="2"/>
        <v>2.4269394658908313E+22</v>
      </c>
      <c r="Z27">
        <f t="shared" si="3"/>
        <v>8.7767762917128982E+21</v>
      </c>
      <c r="AA27">
        <f t="shared" si="4"/>
        <v>8.3700453458370185E+21</v>
      </c>
      <c r="AB27">
        <f t="shared" si="5"/>
        <v>4.6711836092419649E+43</v>
      </c>
      <c r="AE27" t="s">
        <v>4</v>
      </c>
      <c r="AF27">
        <v>82947386.418046266</v>
      </c>
      <c r="AG27">
        <v>79854699.65158321</v>
      </c>
      <c r="AH27">
        <v>1.0387289261616017</v>
      </c>
      <c r="AI27">
        <v>0.31074363389094634</v>
      </c>
      <c r="AJ27">
        <v>-83119552.543956816</v>
      </c>
      <c r="AK27">
        <v>249014325.38004935</v>
      </c>
      <c r="AL27">
        <v>-83119552.543956816</v>
      </c>
      <c r="AM27">
        <v>249014325.38004935</v>
      </c>
    </row>
    <row r="28" spans="1:39" ht="15" thickBot="1" x14ac:dyDescent="0.35">
      <c r="A28" s="1">
        <v>2018</v>
      </c>
      <c r="B28">
        <v>376869492498.0094</v>
      </c>
      <c r="C28">
        <v>37605887123.918137</v>
      </c>
      <c r="D28">
        <v>167581747899.3092</v>
      </c>
      <c r="E28">
        <v>93313523748.519089</v>
      </c>
      <c r="F28">
        <v>111189746464.00391</v>
      </c>
      <c r="S28">
        <v>5.3460171538845952E+18</v>
      </c>
      <c r="T28">
        <v>37605887123.918137</v>
      </c>
      <c r="U28">
        <v>167581747899.3092</v>
      </c>
      <c r="V28">
        <v>93313523748.519089</v>
      </c>
      <c r="W28">
        <v>111189746464.00391</v>
      </c>
      <c r="X28">
        <f t="shared" si="1"/>
        <v>1.414202746376872E+21</v>
      </c>
      <c r="Y28">
        <f t="shared" si="2"/>
        <v>2.8083642228987625E+22</v>
      </c>
      <c r="Z28">
        <f t="shared" si="3"/>
        <v>8.7074137143654356E+21</v>
      </c>
      <c r="AA28">
        <f t="shared" si="4"/>
        <v>1.2363159718729469E+22</v>
      </c>
      <c r="AB28">
        <f t="shared" si="5"/>
        <v>6.5387071008536419E+43</v>
      </c>
      <c r="AE28" t="s">
        <v>60</v>
      </c>
      <c r="AF28">
        <v>-5.1158825711067274E-3</v>
      </c>
      <c r="AG28">
        <v>1.1952072829744762E-2</v>
      </c>
      <c r="AH28">
        <v>-0.42803308212572011</v>
      </c>
      <c r="AI28">
        <v>0.67298481763915929</v>
      </c>
      <c r="AJ28">
        <v>-2.9971578701037473E-2</v>
      </c>
      <c r="AK28">
        <v>1.973981355882402E-2</v>
      </c>
      <c r="AL28">
        <v>-2.9971578701037473E-2</v>
      </c>
      <c r="AM28">
        <v>1.973981355882402E-2</v>
      </c>
    </row>
    <row r="29" spans="1:39" x14ac:dyDescent="0.3">
      <c r="A29" s="1">
        <v>2019</v>
      </c>
      <c r="B29">
        <v>376837580397.57861</v>
      </c>
      <c r="C29">
        <v>38597801720.915024</v>
      </c>
      <c r="D29">
        <v>171712587544.84451</v>
      </c>
      <c r="E29">
        <v>92690362846.53244</v>
      </c>
      <c r="F29">
        <v>111111982629.57809</v>
      </c>
      <c r="H29" s="3" t="s">
        <v>30</v>
      </c>
      <c r="I29" s="3" t="s">
        <v>31</v>
      </c>
      <c r="J29" s="3" t="s">
        <v>32</v>
      </c>
      <c r="L29" t="s">
        <v>49</v>
      </c>
      <c r="S29">
        <v>6.2321837558685005E+17</v>
      </c>
      <c r="T29">
        <v>38597801720.915024</v>
      </c>
      <c r="U29">
        <v>171712587544.84451</v>
      </c>
      <c r="V29">
        <v>92690362846.53244</v>
      </c>
      <c r="W29">
        <v>111111982629.57809</v>
      </c>
      <c r="X29">
        <f t="shared" si="1"/>
        <v>1.4897902976870709E+21</v>
      </c>
      <c r="Y29">
        <f t="shared" si="2"/>
        <v>2.948521272134589E+22</v>
      </c>
      <c r="Z29">
        <f t="shared" si="3"/>
        <v>8.5915033646218409E+21</v>
      </c>
      <c r="AA29">
        <f t="shared" si="4"/>
        <v>1.2345872683875665E+22</v>
      </c>
      <c r="AB29">
        <f t="shared" si="5"/>
        <v>6.8259041052146815E+43</v>
      </c>
      <c r="AE29" t="s">
        <v>61</v>
      </c>
      <c r="AF29">
        <v>2.8741976969496279E-4</v>
      </c>
      <c r="AG29">
        <v>6.3525518048779782E-4</v>
      </c>
      <c r="AH29">
        <v>0.45244773836280999</v>
      </c>
      <c r="AI29">
        <v>0.65558574157878113</v>
      </c>
      <c r="AJ29">
        <v>-1.0336656985824426E-3</v>
      </c>
      <c r="AK29">
        <v>1.6085052379723682E-3</v>
      </c>
      <c r="AL29">
        <v>-1.0336656985824426E-3</v>
      </c>
      <c r="AM29">
        <v>1.6085052379723682E-3</v>
      </c>
    </row>
    <row r="30" spans="1:39" x14ac:dyDescent="0.3">
      <c r="A30" s="1">
        <v>2020</v>
      </c>
      <c r="B30">
        <v>348392090695.21692</v>
      </c>
      <c r="C30">
        <v>42616590637.959846</v>
      </c>
      <c r="D30">
        <v>154772269018.41071</v>
      </c>
      <c r="E30">
        <v>78810821153.520004</v>
      </c>
      <c r="F30">
        <v>108710106672.117</v>
      </c>
      <c r="H30">
        <v>1</v>
      </c>
      <c r="I30">
        <v>51167311021.475616</v>
      </c>
      <c r="J30">
        <v>964009011.40411377</v>
      </c>
      <c r="L30">
        <v>9.2931337406833677E+17</v>
      </c>
      <c r="S30">
        <v>7.1577467987661555E+17</v>
      </c>
      <c r="T30">
        <v>42616590637.959846</v>
      </c>
      <c r="U30">
        <v>154772269018.41071</v>
      </c>
      <c r="V30">
        <v>78810821153.520004</v>
      </c>
      <c r="W30">
        <v>108710106672.117</v>
      </c>
      <c r="X30">
        <f t="shared" si="1"/>
        <v>1.8161737976034469E+21</v>
      </c>
      <c r="Y30">
        <f t="shared" si="2"/>
        <v>2.3954455257107294E+22</v>
      </c>
      <c r="Z30">
        <f t="shared" si="3"/>
        <v>6.2111455308921166E+21</v>
      </c>
      <c r="AA30">
        <f t="shared" si="4"/>
        <v>1.1817887292663058E+22</v>
      </c>
      <c r="AB30">
        <f t="shared" si="5"/>
        <v>5.6510301822774598E+43</v>
      </c>
      <c r="AE30" t="s">
        <v>62</v>
      </c>
      <c r="AF30">
        <v>8.5105281280592777E-5</v>
      </c>
      <c r="AG30">
        <v>8.2346126634288475E-4</v>
      </c>
      <c r="AH30">
        <v>0.1033506793325667</v>
      </c>
      <c r="AI30">
        <v>0.91866528643803402</v>
      </c>
      <c r="AJ30">
        <v>-1.6273761688030577E-3</v>
      </c>
      <c r="AK30">
        <v>1.7975867313642434E-3</v>
      </c>
      <c r="AL30">
        <v>-1.6273761688030577E-3</v>
      </c>
      <c r="AM30">
        <v>1.7975867313642434E-3</v>
      </c>
    </row>
    <row r="31" spans="1:39" x14ac:dyDescent="0.3">
      <c r="A31" s="1">
        <v>2021</v>
      </c>
      <c r="B31">
        <v>423797100521.55481</v>
      </c>
      <c r="C31">
        <v>45682528174.900612</v>
      </c>
      <c r="D31">
        <v>170611835058.57529</v>
      </c>
      <c r="E31">
        <v>97808234268.688187</v>
      </c>
      <c r="F31">
        <v>149453026201.29919</v>
      </c>
      <c r="H31">
        <v>2</v>
      </c>
      <c r="I31">
        <v>59484946013.5541</v>
      </c>
      <c r="J31">
        <v>1118869702.7111816</v>
      </c>
      <c r="L31">
        <v>1.2518694116450079E+18</v>
      </c>
      <c r="S31">
        <v>4.9971214604281836E+18</v>
      </c>
      <c r="T31">
        <v>45682528174.900612</v>
      </c>
      <c r="U31">
        <v>170611835058.57529</v>
      </c>
      <c r="V31">
        <v>97808234268.688187</v>
      </c>
      <c r="W31">
        <v>149453026201.29919</v>
      </c>
      <c r="X31">
        <f t="shared" si="1"/>
        <v>2.0868933804505883E+21</v>
      </c>
      <c r="Y31">
        <f t="shared" si="2"/>
        <v>2.9108398262054499E+22</v>
      </c>
      <c r="Z31">
        <f t="shared" si="3"/>
        <v>9.5664506907585895E+21</v>
      </c>
      <c r="AA31">
        <f t="shared" si="4"/>
        <v>2.2336207040726222E+22</v>
      </c>
      <c r="AB31">
        <f t="shared" si="5"/>
        <v>1.1393034614182679E+44</v>
      </c>
      <c r="AE31" t="s">
        <v>63</v>
      </c>
      <c r="AF31">
        <v>-3.1811037313371363E-4</v>
      </c>
      <c r="AG31">
        <v>8.6537992255922671E-4</v>
      </c>
      <c r="AH31">
        <v>-0.36759620236271673</v>
      </c>
      <c r="AI31">
        <v>0.71685314500505459</v>
      </c>
      <c r="AJ31">
        <v>-2.1177664410372489E-3</v>
      </c>
      <c r="AK31">
        <v>1.4815456947698219E-3</v>
      </c>
      <c r="AL31">
        <v>-2.1177664410372489E-3</v>
      </c>
      <c r="AM31">
        <v>1.4815456947698219E-3</v>
      </c>
    </row>
    <row r="32" spans="1:39" ht="15" thickBot="1" x14ac:dyDescent="0.35">
      <c r="A32" s="1">
        <v>2022</v>
      </c>
      <c r="B32">
        <v>466788426791.96637</v>
      </c>
      <c r="C32">
        <v>46757701460.9039</v>
      </c>
      <c r="D32">
        <v>186093378604.11539</v>
      </c>
      <c r="E32">
        <v>102327755723.4633</v>
      </c>
      <c r="F32">
        <v>169176458129.483</v>
      </c>
      <c r="H32">
        <v>3</v>
      </c>
      <c r="I32">
        <v>72668711028.311035</v>
      </c>
      <c r="J32">
        <v>1020013402.8301392</v>
      </c>
      <c r="L32">
        <v>1.0404273419531197E+18</v>
      </c>
      <c r="S32">
        <v>2.5456973047147361E+18</v>
      </c>
      <c r="T32">
        <v>46757701460.9039</v>
      </c>
      <c r="U32">
        <v>186093378604.11539</v>
      </c>
      <c r="V32">
        <v>102327755723.4633</v>
      </c>
      <c r="W32">
        <v>169176458129.483</v>
      </c>
      <c r="X32">
        <f t="shared" si="1"/>
        <v>2.1862826459070147E+21</v>
      </c>
      <c r="Y32">
        <f t="shared" si="2"/>
        <v>3.4630745560294632E+22</v>
      </c>
      <c r="Z32">
        <f t="shared" si="3"/>
        <v>1.0470969591400776E+22</v>
      </c>
      <c r="AA32">
        <f t="shared" si="4"/>
        <v>2.8620673985236716E+22</v>
      </c>
      <c r="AB32">
        <f t="shared" si="5"/>
        <v>1.5063207269888856E+44</v>
      </c>
      <c r="AE32" s="2" t="s">
        <v>64</v>
      </c>
      <c r="AF32" s="2">
        <v>4.1021378183895969E-26</v>
      </c>
      <c r="AG32" s="2">
        <v>1.370089350342005E-25</v>
      </c>
      <c r="AH32" s="2">
        <v>0.29940659106397777</v>
      </c>
      <c r="AI32" s="2">
        <v>0.76757303896240514</v>
      </c>
      <c r="AJ32" s="2">
        <v>-2.4390429996462269E-25</v>
      </c>
      <c r="AK32" s="2">
        <v>3.2594705633241459E-25</v>
      </c>
      <c r="AL32" s="2">
        <v>-2.4390429996462269E-25</v>
      </c>
      <c r="AM32" s="2">
        <v>3.2594705633241459E-25</v>
      </c>
    </row>
    <row r="33" spans="8:33" x14ac:dyDescent="0.3">
      <c r="H33">
        <v>4</v>
      </c>
      <c r="I33">
        <v>86717008426.64122</v>
      </c>
      <c r="J33">
        <v>1095532361.7880859</v>
      </c>
      <c r="L33">
        <v>1.2001911557249815E+18</v>
      </c>
    </row>
    <row r="34" spans="8:33" x14ac:dyDescent="0.3">
      <c r="H34">
        <v>5</v>
      </c>
      <c r="I34">
        <v>96413249491.510147</v>
      </c>
      <c r="J34">
        <v>-120162978.42292786</v>
      </c>
      <c r="L34">
        <v>1.4439141383469026E+16</v>
      </c>
    </row>
    <row r="35" spans="8:33" x14ac:dyDescent="0.3">
      <c r="H35">
        <v>6</v>
      </c>
      <c r="I35">
        <v>101169906099.83253</v>
      </c>
      <c r="J35">
        <v>-1046118884.5330353</v>
      </c>
      <c r="L35">
        <v>1.094364720576642E+18</v>
      </c>
    </row>
    <row r="36" spans="8:33" x14ac:dyDescent="0.3">
      <c r="H36">
        <v>7</v>
      </c>
      <c r="I36">
        <v>87022577615.985428</v>
      </c>
      <c r="J36">
        <v>-1294369834.2069702</v>
      </c>
      <c r="L36">
        <v>1.6753932677049795E+18</v>
      </c>
      <c r="AE36" t="s">
        <v>29</v>
      </c>
    </row>
    <row r="37" spans="8:33" ht="15" thickBot="1" x14ac:dyDescent="0.35">
      <c r="H37">
        <v>8</v>
      </c>
      <c r="I37">
        <v>86243811815.618042</v>
      </c>
      <c r="J37">
        <v>43037939.272491455</v>
      </c>
      <c r="L37">
        <v>1852264216822662.3</v>
      </c>
    </row>
    <row r="38" spans="8:33" x14ac:dyDescent="0.3">
      <c r="H38">
        <v>9</v>
      </c>
      <c r="I38">
        <v>95215954167.854324</v>
      </c>
      <c r="J38">
        <v>860585757.8865509</v>
      </c>
      <c r="L38">
        <v>7.4060784667716915E+17</v>
      </c>
      <c r="AE38" s="3" t="s">
        <v>30</v>
      </c>
      <c r="AF38" s="3" t="s">
        <v>65</v>
      </c>
      <c r="AG38" s="3" t="s">
        <v>32</v>
      </c>
    </row>
    <row r="39" spans="8:33" x14ac:dyDescent="0.3">
      <c r="H39">
        <v>10</v>
      </c>
      <c r="I39">
        <v>89994209412.461838</v>
      </c>
      <c r="J39">
        <v>-200418742.81033325</v>
      </c>
      <c r="L39">
        <v>4.0167672469674504E+16</v>
      </c>
      <c r="AE39">
        <v>1</v>
      </c>
      <c r="AF39">
        <v>1.1392206432115453E+18</v>
      </c>
      <c r="AG39">
        <v>-2.0990726914320858E+17</v>
      </c>
    </row>
    <row r="40" spans="8:33" x14ac:dyDescent="0.3">
      <c r="H40">
        <v>11</v>
      </c>
      <c r="I40">
        <v>92296869572.327713</v>
      </c>
      <c r="J40">
        <v>241503297.3664856</v>
      </c>
      <c r="L40">
        <v>5.8323842638885168E+16</v>
      </c>
      <c r="AE40">
        <v>2</v>
      </c>
      <c r="AF40">
        <v>8.9201124277804915E+17</v>
      </c>
      <c r="AG40">
        <v>3.5985816886695872E+17</v>
      </c>
    </row>
    <row r="41" spans="8:33" x14ac:dyDescent="0.3">
      <c r="H41">
        <v>12</v>
      </c>
      <c r="I41">
        <v>97845628234.001373</v>
      </c>
      <c r="J41">
        <v>-199227138.36447144</v>
      </c>
      <c r="L41">
        <v>3.9691452660896248E+16</v>
      </c>
      <c r="AE41">
        <v>3</v>
      </c>
      <c r="AF41">
        <v>7.0748974921271347E+17</v>
      </c>
      <c r="AG41">
        <v>3.3293759274040627E+17</v>
      </c>
    </row>
    <row r="42" spans="8:33" x14ac:dyDescent="0.3">
      <c r="H42">
        <v>13</v>
      </c>
      <c r="I42">
        <v>115600401569.07179</v>
      </c>
      <c r="J42">
        <v>-566808468.02268982</v>
      </c>
      <c r="L42">
        <v>3.2127183942222861E+17</v>
      </c>
      <c r="AE42">
        <v>4</v>
      </c>
      <c r="AF42">
        <v>8.1796548002210317E+17</v>
      </c>
      <c r="AG42">
        <v>3.8222567570287834E+17</v>
      </c>
    </row>
    <row r="43" spans="8:33" x14ac:dyDescent="0.3">
      <c r="H43">
        <v>14</v>
      </c>
      <c r="I43">
        <v>128344465228.73685</v>
      </c>
      <c r="J43">
        <v>-536616500.33854675</v>
      </c>
      <c r="L43">
        <v>2.8795726843558954E+17</v>
      </c>
      <c r="AE43">
        <v>5</v>
      </c>
      <c r="AF43">
        <v>9.0041008279552973E+17</v>
      </c>
      <c r="AG43">
        <v>-8.8597094141206067E+17</v>
      </c>
    </row>
    <row r="44" spans="8:33" x14ac:dyDescent="0.3">
      <c r="H44">
        <v>15</v>
      </c>
      <c r="I44">
        <v>149892948560.23657</v>
      </c>
      <c r="J44">
        <v>-1265662198.8858643</v>
      </c>
      <c r="L44">
        <v>1.6019008016886011E+18</v>
      </c>
      <c r="AE44">
        <v>6</v>
      </c>
      <c r="AF44">
        <v>1.0239740148787084E+18</v>
      </c>
      <c r="AG44">
        <v>7.0390705697933696E+16</v>
      </c>
    </row>
    <row r="45" spans="8:33" x14ac:dyDescent="0.3">
      <c r="H45">
        <v>16</v>
      </c>
      <c r="I45">
        <v>181229875655.18881</v>
      </c>
      <c r="J45">
        <v>-288174297.21832275</v>
      </c>
      <c r="L45">
        <v>8.3044425577274224E+16</v>
      </c>
      <c r="AE45">
        <v>7</v>
      </c>
      <c r="AF45">
        <v>1.3524935254202486E+18</v>
      </c>
      <c r="AG45">
        <v>3.2289974228473088E+17</v>
      </c>
    </row>
    <row r="46" spans="8:33" x14ac:dyDescent="0.3">
      <c r="H46">
        <v>17</v>
      </c>
      <c r="I46">
        <v>194643803304.31903</v>
      </c>
      <c r="J46">
        <v>-1026479765.1162415</v>
      </c>
      <c r="L46">
        <v>1.0536607081930943E+18</v>
      </c>
      <c r="AE46">
        <v>8</v>
      </c>
      <c r="AF46">
        <v>7.8951884948926758E+17</v>
      </c>
      <c r="AG46">
        <v>-7.8766658527244493E+17</v>
      </c>
    </row>
    <row r="47" spans="8:33" x14ac:dyDescent="0.3">
      <c r="H47">
        <v>18</v>
      </c>
      <c r="I47">
        <v>193287063692.58167</v>
      </c>
      <c r="J47">
        <v>863220078.98483276</v>
      </c>
      <c r="L47">
        <v>7.4514890476258086E+17</v>
      </c>
      <c r="AE47">
        <v>9</v>
      </c>
      <c r="AF47">
        <v>6.0851190266088397E+17</v>
      </c>
      <c r="AG47">
        <v>1.3209594401628518E+17</v>
      </c>
    </row>
    <row r="48" spans="8:33" x14ac:dyDescent="0.3">
      <c r="H48">
        <v>19</v>
      </c>
      <c r="I48">
        <v>240535056390.40723</v>
      </c>
      <c r="J48">
        <v>-727075799.1675415</v>
      </c>
      <c r="L48">
        <v>5.2863921773511917E+17</v>
      </c>
      <c r="AE48">
        <v>10</v>
      </c>
      <c r="AF48">
        <v>4.0411309543937352E+16</v>
      </c>
      <c r="AG48">
        <v>-243637074262848</v>
      </c>
    </row>
    <row r="49" spans="8:33" x14ac:dyDescent="0.3">
      <c r="H49">
        <v>20</v>
      </c>
      <c r="I49">
        <v>280038518466.12946</v>
      </c>
      <c r="J49">
        <v>-682019375.67132568</v>
      </c>
      <c r="L49">
        <v>4.651504287911049E+17</v>
      </c>
      <c r="AE49">
        <v>11</v>
      </c>
      <c r="AF49">
        <v>-2.5028095123549776E+16</v>
      </c>
      <c r="AG49">
        <v>8.3351937762434944E+16</v>
      </c>
    </row>
    <row r="50" spans="8:33" x14ac:dyDescent="0.3">
      <c r="H50">
        <v>21</v>
      </c>
      <c r="I50">
        <v>293993969093.59607</v>
      </c>
      <c r="J50">
        <v>1098918982.9934082</v>
      </c>
      <c r="L50">
        <v>1.2076229311832666E+18</v>
      </c>
      <c r="AE50">
        <v>12</v>
      </c>
      <c r="AF50">
        <v>7517500527807178</v>
      </c>
      <c r="AG50">
        <v>3.2173952133089072E+16</v>
      </c>
    </row>
    <row r="51" spans="8:33" x14ac:dyDescent="0.3">
      <c r="H51">
        <v>22</v>
      </c>
      <c r="I51">
        <v>308698071959.17651</v>
      </c>
      <c r="J51">
        <v>-1121711374.1849365</v>
      </c>
      <c r="L51">
        <v>1.2582364069758587E+18</v>
      </c>
      <c r="AE51">
        <v>13</v>
      </c>
      <c r="AF51">
        <v>3.7569381739627162E+17</v>
      </c>
      <c r="AG51">
        <v>-5.4421977974043008E+16</v>
      </c>
    </row>
    <row r="52" spans="8:33" x14ac:dyDescent="0.3">
      <c r="H52">
        <v>23</v>
      </c>
      <c r="I52">
        <v>315420762061.08685</v>
      </c>
      <c r="J52">
        <v>-557181302.63214111</v>
      </c>
      <c r="L52">
        <v>3.104510040028496E+17</v>
      </c>
      <c r="AE52">
        <v>14</v>
      </c>
      <c r="AF52">
        <v>6.4762231482040755E+17</v>
      </c>
      <c r="AG52">
        <v>-3.5966504638481805E+17</v>
      </c>
    </row>
    <row r="53" spans="8:33" x14ac:dyDescent="0.3">
      <c r="H53">
        <v>24</v>
      </c>
      <c r="I53">
        <v>308464159690.43787</v>
      </c>
      <c r="J53">
        <v>-465614421.03997803</v>
      </c>
      <c r="L53">
        <v>2.1679678908039392E+17</v>
      </c>
      <c r="AE53">
        <v>15</v>
      </c>
      <c r="AF53">
        <v>8.8407562001043008E+17</v>
      </c>
      <c r="AG53">
        <v>7.1782518167817101E+17</v>
      </c>
    </row>
    <row r="54" spans="8:33" x14ac:dyDescent="0.3">
      <c r="H54">
        <v>25</v>
      </c>
      <c r="I54">
        <v>318063206798.69781</v>
      </c>
      <c r="J54">
        <v>966850832.39086914</v>
      </c>
      <c r="L54">
        <v>9.3480053209491648E+17</v>
      </c>
      <c r="AE54">
        <v>16</v>
      </c>
      <c r="AF54">
        <v>8.8903236723450893E+17</v>
      </c>
      <c r="AG54">
        <v>-8.0598794165723469E+17</v>
      </c>
    </row>
    <row r="55" spans="8:33" x14ac:dyDescent="0.3">
      <c r="H55">
        <v>26</v>
      </c>
      <c r="I55">
        <v>343176617337.99493</v>
      </c>
      <c r="J55">
        <v>96261348.392883301</v>
      </c>
      <c r="L55">
        <v>9266247194416056</v>
      </c>
      <c r="AE55">
        <v>17</v>
      </c>
      <c r="AF55">
        <v>7.7974022915812064E+16</v>
      </c>
      <c r="AG55">
        <v>9.7568668527728218E+17</v>
      </c>
    </row>
    <row r="56" spans="8:33" x14ac:dyDescent="0.3">
      <c r="H56">
        <v>27</v>
      </c>
      <c r="I56">
        <v>374557346924.33014</v>
      </c>
      <c r="J56">
        <v>2312145573.6792603</v>
      </c>
      <c r="L56">
        <v>5.3460171538845952E+18</v>
      </c>
      <c r="AE56">
        <v>18</v>
      </c>
      <c r="AF56">
        <v>1.6705870041557446E+17</v>
      </c>
      <c r="AG56">
        <v>5.7809020434700646E+17</v>
      </c>
    </row>
    <row r="57" spans="8:33" x14ac:dyDescent="0.3">
      <c r="H57">
        <v>28</v>
      </c>
      <c r="I57">
        <v>377627022210.24554</v>
      </c>
      <c r="J57">
        <v>-789441812.66693115</v>
      </c>
      <c r="L57">
        <v>6.2321837558685005E+17</v>
      </c>
      <c r="AE57">
        <v>19</v>
      </c>
      <c r="AF57">
        <v>1.0345774287142947E+18</v>
      </c>
      <c r="AG57">
        <v>-5.0593821097917549E+17</v>
      </c>
    </row>
    <row r="58" spans="8:33" x14ac:dyDescent="0.3">
      <c r="H58">
        <v>29</v>
      </c>
      <c r="I58">
        <v>347546056015.1496</v>
      </c>
      <c r="J58">
        <v>846034680.06732178</v>
      </c>
      <c r="L58">
        <v>7.1577467987661555E+17</v>
      </c>
      <c r="AE58">
        <v>20</v>
      </c>
      <c r="AF58">
        <v>8.5080264729193856E+17</v>
      </c>
      <c r="AG58">
        <v>-3.8565221850083366E+17</v>
      </c>
    </row>
    <row r="59" spans="8:33" x14ac:dyDescent="0.3">
      <c r="H59">
        <v>30</v>
      </c>
      <c r="I59">
        <v>426032524745.37189</v>
      </c>
      <c r="J59">
        <v>-2235424223.8170776</v>
      </c>
      <c r="L59">
        <v>4.9971214604281836E+18</v>
      </c>
      <c r="AE59">
        <v>21</v>
      </c>
      <c r="AF59">
        <v>8.7244016746652506E+17</v>
      </c>
      <c r="AG59">
        <v>3.351827637167415E+17</v>
      </c>
    </row>
    <row r="60" spans="8:33" ht="15" thickBot="1" x14ac:dyDescent="0.35">
      <c r="H60" s="2">
        <v>31</v>
      </c>
      <c r="I60" s="2">
        <v>465192902644.63586</v>
      </c>
      <c r="J60" s="2">
        <v>1595524147.3305054</v>
      </c>
      <c r="L60">
        <v>2.5456973047147361E+18</v>
      </c>
      <c r="AE60">
        <v>22</v>
      </c>
      <c r="AF60">
        <v>1.0838206037036204E+18</v>
      </c>
      <c r="AG60">
        <v>1.7441580327223834E+17</v>
      </c>
    </row>
    <row r="61" spans="8:33" x14ac:dyDescent="0.3">
      <c r="AE61">
        <v>23</v>
      </c>
      <c r="AF61">
        <v>9.6339361957996186E+17</v>
      </c>
      <c r="AG61">
        <v>-6.5294261557711232E+17</v>
      </c>
    </row>
    <row r="62" spans="8:33" x14ac:dyDescent="0.3">
      <c r="AE62">
        <v>24</v>
      </c>
      <c r="AF62">
        <v>4.6116310709065088E+17</v>
      </c>
      <c r="AG62">
        <v>-2.4436631801025696E+17</v>
      </c>
    </row>
    <row r="63" spans="8:33" x14ac:dyDescent="0.3">
      <c r="AE63">
        <v>25</v>
      </c>
      <c r="AF63">
        <v>8.7860127923672218E+17</v>
      </c>
      <c r="AG63">
        <v>5.6199252858194304E+16</v>
      </c>
    </row>
    <row r="64" spans="8:33" x14ac:dyDescent="0.3">
      <c r="AE64">
        <v>26</v>
      </c>
      <c r="AF64">
        <v>1.7831580104549609E+18</v>
      </c>
      <c r="AG64">
        <v>-1.7738917632605448E+18</v>
      </c>
    </row>
    <row r="65" spans="31:33" x14ac:dyDescent="0.3">
      <c r="AE65">
        <v>27</v>
      </c>
      <c r="AF65">
        <v>1.8525577397512648E+18</v>
      </c>
      <c r="AG65">
        <v>3.4934594141333304E+18</v>
      </c>
    </row>
    <row r="66" spans="31:33" x14ac:dyDescent="0.3">
      <c r="AE66">
        <v>28</v>
      </c>
      <c r="AF66">
        <v>1.5596515121447265E+18</v>
      </c>
      <c r="AG66">
        <v>-9.3643313655787648E+17</v>
      </c>
    </row>
    <row r="67" spans="31:33" x14ac:dyDescent="0.3">
      <c r="AE67">
        <v>29</v>
      </c>
      <c r="AF67">
        <v>1.3246107765075538E+18</v>
      </c>
      <c r="AG67">
        <v>-6.0883609663093824E+17</v>
      </c>
    </row>
    <row r="68" spans="31:33" x14ac:dyDescent="0.3">
      <c r="AE68">
        <v>30</v>
      </c>
      <c r="AF68">
        <v>3.6035849061533327E+18</v>
      </c>
      <c r="AG68">
        <v>1.3935365542748508E+18</v>
      </c>
    </row>
    <row r="69" spans="31:33" ht="15" thickBot="1" x14ac:dyDescent="0.35">
      <c r="AE69" s="2">
        <v>31</v>
      </c>
      <c r="AF69" s="2">
        <v>3.7741031250424361E+18</v>
      </c>
      <c r="AG69" s="2">
        <v>-1.2284058203277E+18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multicoellinearity</vt:lpstr>
      <vt:lpstr>first order DW</vt:lpstr>
      <vt:lpstr>LM Test</vt:lpstr>
      <vt:lpstr>G-Q test</vt:lpstr>
      <vt:lpstr>park test</vt:lpstr>
      <vt:lpstr>white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Beso Farahat</cp:lastModifiedBy>
  <dcterms:created xsi:type="dcterms:W3CDTF">2024-04-21T17:27:45Z</dcterms:created>
  <dcterms:modified xsi:type="dcterms:W3CDTF">2024-05-06T17:06:56Z</dcterms:modified>
</cp:coreProperties>
</file>