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160" activeTab="1"/>
  </bookViews>
  <sheets>
    <sheet name="单摆法测定重力加速度 " sheetId="1" r:id="rId1"/>
    <sheet name="自由落体法测测量重力加速度 " sheetId="2" r:id="rId2"/>
  </sheets>
  <definedNames>
    <definedName name="_xlnm._FilterDatabase" localSheetId="1" hidden="1">'自由落体法测测量重力加速度 '!$A$2:$K$8</definedName>
  </definedNames>
  <calcPr calcId="144525"/>
</workbook>
</file>

<file path=xl/sharedStrings.xml><?xml version="1.0" encoding="utf-8"?>
<sst xmlns="http://schemas.openxmlformats.org/spreadsheetml/2006/main" count="37">
  <si>
    <t>单摆法测定重力加速度</t>
  </si>
  <si>
    <t>序号</t>
  </si>
  <si>
    <t>原始数据</t>
  </si>
  <si>
    <t>摆长与周期</t>
  </si>
  <si>
    <t>平均值(cm)(s)</t>
  </si>
  <si>
    <t>标准差(分母有问题)(cm)</t>
  </si>
  <si>
    <t>A类t修正不确定度(95%)</t>
  </si>
  <si>
    <t>B类不确定度(cm)</t>
  </si>
  <si>
    <t>B类标准不确定度(68%)</t>
  </si>
  <si>
    <t>展伸不确定度(95%)</t>
  </si>
  <si>
    <t>保留不确定度</t>
  </si>
  <si>
    <t>修约真值</t>
  </si>
  <si>
    <t>重力加速度</t>
  </si>
  <si>
    <t>保留重力加速度</t>
  </si>
  <si>
    <t>不确定度传递</t>
  </si>
  <si>
    <t>最终不确定度</t>
  </si>
  <si>
    <t>摆长</t>
  </si>
  <si>
    <t>结果：g=9.612±0.03 m/s^2，P=95%</t>
  </si>
  <si>
    <t>时间</t>
  </si>
  <si>
    <t>自由落体法测测量重力加速度</t>
  </si>
  <si>
    <t>请输入x轴数据，以-1000结束：</t>
  </si>
  <si>
    <t>t1(ms)</t>
  </si>
  <si>
    <t>t2(ms)</t>
  </si>
  <si>
    <t>t2-t1(ms)</t>
  </si>
  <si>
    <t>光电门高差(cm)</t>
  </si>
  <si>
    <t>h/t</t>
  </si>
  <si>
    <t>斜率</t>
  </si>
  <si>
    <t>截距</t>
  </si>
  <si>
    <t>R^2</t>
  </si>
  <si>
    <t>结果</t>
  </si>
  <si>
    <t>g=9.75±0.04 m/s^2</t>
  </si>
  <si>
    <t>0.00048771599839229,0.133624627475079,0.99996932039037</t>
  </si>
  <si>
    <t>输入斜率、截距和R^2，以逗号分隔：</t>
  </si>
  <si>
    <t>斜率标准差： 0.00000135073011567166</t>
  </si>
  <si>
    <t>截距标准差： 0.00026915898615523395</t>
  </si>
  <si>
    <t>斜率展伸不确定度： 0.00000375502972156721</t>
  </si>
  <si>
    <t>截距展伸不确定度： 0.00074826198151155032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</si>
</sst>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9" borderId="1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0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19" fillId="20" borderId="1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3"/>
  <sheetViews>
    <sheetView zoomScale="149" zoomScaleNormal="149" topLeftCell="N4" workbookViewId="0">
      <selection activeCell="G3" sqref="G3:G9"/>
    </sheetView>
  </sheetViews>
  <sheetFormatPr defaultColWidth="9.14285714285714" defaultRowHeight="17.6"/>
  <cols>
    <col min="1" max="1" width="16.1875" customWidth="1"/>
    <col min="2" max="4" width="20.6428571428571" customWidth="1"/>
    <col min="5" max="5" width="31.4553571428571" customWidth="1"/>
    <col min="6" max="6" width="29.3214285714286" customWidth="1"/>
    <col min="7" max="7" width="24.6964285714286" customWidth="1"/>
    <col min="8" max="8" width="25.2857142857143" customWidth="1"/>
    <col min="9" max="9" width="29.9017857142857" customWidth="1"/>
    <col min="10" max="10" width="36.2678571428571" customWidth="1"/>
    <col min="11" max="16" width="20.6428571428571" customWidth="1"/>
  </cols>
  <sheetData>
    <row r="1" ht="71" customHeight="1" spans="1:16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30" customHeight="1" spans="1:16">
      <c r="A2" s="2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</row>
    <row r="3" ht="30" customHeight="1" spans="1:16">
      <c r="A3" s="5" t="s">
        <v>16</v>
      </c>
      <c r="B3" s="4">
        <v>1</v>
      </c>
      <c r="C3" s="4">
        <v>72.23</v>
      </c>
      <c r="D3" s="4">
        <f>C3/100</f>
        <v>0.7223</v>
      </c>
      <c r="E3" s="4">
        <f>AVERAGE(C3:C9)</f>
        <v>71.8657142857143</v>
      </c>
      <c r="F3" s="4">
        <f>SQRT(VAR(C3:C9))</f>
        <v>0.162158065156311</v>
      </c>
      <c r="G3" s="4">
        <f>2.45*F3/SQRT(6)</f>
        <v>0.16219184456823</v>
      </c>
      <c r="H3" s="4">
        <f>0.05</f>
        <v>0.05</v>
      </c>
      <c r="I3" s="4">
        <f>H3/3</f>
        <v>0.0166666666666667</v>
      </c>
      <c r="J3" s="4">
        <f>SQRT(G3^2+1.96*I3^2)</f>
        <v>0.163861645569942</v>
      </c>
      <c r="K3" s="7">
        <v>0.16</v>
      </c>
      <c r="L3" s="7">
        <v>71.87</v>
      </c>
      <c r="M3" s="7">
        <f>4*3.14^2*L3/L10^2/100</f>
        <v>9.61225254748425</v>
      </c>
      <c r="N3" s="7">
        <v>9.612</v>
      </c>
      <c r="O3" s="7">
        <f>SQRT((K3/L3)^2+4*(K10/L10)^2)</f>
        <v>0.0040452782993943</v>
      </c>
      <c r="P3" s="7">
        <f>O3*N3</f>
        <v>0.038883215013778</v>
      </c>
    </row>
    <row r="4" ht="30" customHeight="1" spans="1:16">
      <c r="A4" s="5"/>
      <c r="B4" s="4">
        <v>2</v>
      </c>
      <c r="C4" s="4">
        <v>71.85</v>
      </c>
      <c r="D4" s="4">
        <f t="shared" ref="D4:D9" si="0">C4/100</f>
        <v>0.7185</v>
      </c>
      <c r="E4" s="4"/>
      <c r="F4" s="4"/>
      <c r="G4" s="4"/>
      <c r="H4" s="4"/>
      <c r="I4" s="4"/>
      <c r="J4" s="4"/>
      <c r="K4" s="8"/>
      <c r="L4" s="8"/>
      <c r="M4" s="8"/>
      <c r="N4" s="8"/>
      <c r="O4" s="8"/>
      <c r="P4" s="8"/>
    </row>
    <row r="5" ht="30" customHeight="1" spans="1:16">
      <c r="A5" s="5"/>
      <c r="B5" s="4">
        <v>3</v>
      </c>
      <c r="C5" s="4">
        <v>71.8</v>
      </c>
      <c r="D5" s="4">
        <f t="shared" si="0"/>
        <v>0.718</v>
      </c>
      <c r="E5" s="4"/>
      <c r="F5" s="4"/>
      <c r="G5" s="4"/>
      <c r="H5" s="4"/>
      <c r="I5" s="4"/>
      <c r="J5" s="4"/>
      <c r="K5" s="8"/>
      <c r="L5" s="8"/>
      <c r="M5" s="8"/>
      <c r="N5" s="8"/>
      <c r="O5" s="8"/>
      <c r="P5" s="8"/>
    </row>
    <row r="6" ht="30" customHeight="1" spans="1:22">
      <c r="A6" s="5"/>
      <c r="B6" s="4">
        <v>4</v>
      </c>
      <c r="C6" s="4">
        <v>71.78</v>
      </c>
      <c r="D6" s="4">
        <f t="shared" si="0"/>
        <v>0.7178</v>
      </c>
      <c r="E6" s="4"/>
      <c r="F6" s="4"/>
      <c r="G6" s="4"/>
      <c r="H6" s="4"/>
      <c r="I6" s="4"/>
      <c r="J6" s="4"/>
      <c r="K6" s="8"/>
      <c r="L6" s="8"/>
      <c r="M6" s="8"/>
      <c r="N6" s="8"/>
      <c r="O6" s="8"/>
      <c r="P6" s="8"/>
      <c r="R6" s="4" t="s">
        <v>17</v>
      </c>
      <c r="S6" s="4"/>
      <c r="T6" s="4"/>
      <c r="U6" s="4"/>
      <c r="V6" s="4"/>
    </row>
    <row r="7" ht="30" customHeight="1" spans="1:22">
      <c r="A7" s="5"/>
      <c r="B7" s="4">
        <v>5</v>
      </c>
      <c r="C7" s="4">
        <v>71.81</v>
      </c>
      <c r="D7" s="4">
        <f t="shared" si="0"/>
        <v>0.7181</v>
      </c>
      <c r="E7" s="4"/>
      <c r="F7" s="4"/>
      <c r="G7" s="4"/>
      <c r="H7" s="4"/>
      <c r="I7" s="4"/>
      <c r="J7" s="4"/>
      <c r="K7" s="8"/>
      <c r="L7" s="8"/>
      <c r="M7" s="8"/>
      <c r="N7" s="8"/>
      <c r="O7" s="8"/>
      <c r="P7" s="8"/>
      <c r="R7" s="4"/>
      <c r="S7" s="4"/>
      <c r="T7" s="4"/>
      <c r="U7" s="4"/>
      <c r="V7" s="4"/>
    </row>
    <row r="8" ht="30" customHeight="1" spans="1:22">
      <c r="A8" s="5"/>
      <c r="B8" s="4">
        <v>6</v>
      </c>
      <c r="C8" s="4">
        <v>71.79</v>
      </c>
      <c r="D8" s="4">
        <f t="shared" si="0"/>
        <v>0.7179</v>
      </c>
      <c r="E8" s="4"/>
      <c r="F8" s="4"/>
      <c r="G8" s="4"/>
      <c r="H8" s="4"/>
      <c r="I8" s="4"/>
      <c r="J8" s="4"/>
      <c r="K8" s="8"/>
      <c r="L8" s="8"/>
      <c r="M8" s="8"/>
      <c r="N8" s="8"/>
      <c r="O8" s="8"/>
      <c r="P8" s="8"/>
      <c r="R8" s="4"/>
      <c r="S8" s="4"/>
      <c r="T8" s="4"/>
      <c r="U8" s="4"/>
      <c r="V8" s="4"/>
    </row>
    <row r="9" ht="30" customHeight="1" spans="1:22">
      <c r="A9" s="5"/>
      <c r="B9" s="4">
        <v>7</v>
      </c>
      <c r="C9" s="4">
        <v>71.8</v>
      </c>
      <c r="D9" s="4">
        <f t="shared" si="0"/>
        <v>0.718</v>
      </c>
      <c r="E9" s="4"/>
      <c r="F9" s="4"/>
      <c r="G9" s="4"/>
      <c r="H9" s="4"/>
      <c r="I9" s="4"/>
      <c r="J9" s="4"/>
      <c r="K9" s="9"/>
      <c r="L9" s="9"/>
      <c r="M9" s="8"/>
      <c r="N9" s="8"/>
      <c r="O9" s="8"/>
      <c r="P9" s="8"/>
      <c r="R9" s="4"/>
      <c r="S9" s="4"/>
      <c r="T9" s="4"/>
      <c r="U9" s="4"/>
      <c r="V9" s="4"/>
    </row>
    <row r="10" ht="30" customHeight="1" spans="1:22">
      <c r="A10" s="5" t="s">
        <v>18</v>
      </c>
      <c r="B10" s="4">
        <v>1</v>
      </c>
      <c r="C10" s="4">
        <v>84.08</v>
      </c>
      <c r="D10" s="4">
        <f>C10/49</f>
        <v>1.71591836734694</v>
      </c>
      <c r="E10" s="4">
        <f>AVERAGE(D10:D16)</f>
        <v>1.71723032069971</v>
      </c>
      <c r="F10" s="4">
        <f>SQRT(VAR(D10:D16))</f>
        <v>0.00224445618057866</v>
      </c>
      <c r="G10" s="4">
        <f>2.45*F10/SQRT(6)</f>
        <v>0.00224492372691861</v>
      </c>
      <c r="H10" s="4">
        <f>SQRT(0.01^2+0.2^2)/49</f>
        <v>0.00408673150908179</v>
      </c>
      <c r="I10" s="4">
        <f>H10/3</f>
        <v>0.0013622438363606</v>
      </c>
      <c r="J10" s="4">
        <f>SQRT(G10^2+1.96*I10^2)</f>
        <v>0.00294565285604039</v>
      </c>
      <c r="K10" s="4">
        <v>0.0029</v>
      </c>
      <c r="L10" s="7">
        <v>1.7172</v>
      </c>
      <c r="M10" s="8"/>
      <c r="N10" s="8"/>
      <c r="O10" s="8"/>
      <c r="P10" s="8"/>
      <c r="R10" s="4"/>
      <c r="S10" s="4"/>
      <c r="T10" s="4"/>
      <c r="U10" s="4"/>
      <c r="V10" s="4"/>
    </row>
    <row r="11" ht="30" customHeight="1" spans="1:22">
      <c r="A11" s="5"/>
      <c r="B11" s="4">
        <v>2</v>
      </c>
      <c r="C11" s="4">
        <v>84.13</v>
      </c>
      <c r="D11" s="4">
        <f t="shared" ref="D11:D16" si="1">C11/49</f>
        <v>1.7169387755102</v>
      </c>
      <c r="E11" s="4"/>
      <c r="F11" s="4"/>
      <c r="G11" s="4"/>
      <c r="H11" s="4"/>
      <c r="I11" s="4"/>
      <c r="J11" s="4"/>
      <c r="K11" s="4"/>
      <c r="L11" s="8"/>
      <c r="M11" s="8"/>
      <c r="N11" s="8"/>
      <c r="O11" s="8"/>
      <c r="P11" s="8"/>
      <c r="R11" s="4"/>
      <c r="S11" s="4"/>
      <c r="T11" s="4"/>
      <c r="U11" s="4"/>
      <c r="V11" s="4"/>
    </row>
    <row r="12" ht="30" customHeight="1" spans="1:16">
      <c r="A12" s="5"/>
      <c r="B12" s="4">
        <v>3</v>
      </c>
      <c r="C12" s="4">
        <v>84.22</v>
      </c>
      <c r="D12" s="4">
        <f t="shared" si="1"/>
        <v>1.71877551020408</v>
      </c>
      <c r="E12" s="4"/>
      <c r="F12" s="4"/>
      <c r="G12" s="4"/>
      <c r="H12" s="4"/>
      <c r="I12" s="4"/>
      <c r="J12" s="4"/>
      <c r="K12" s="4"/>
      <c r="L12" s="8"/>
      <c r="M12" s="8"/>
      <c r="N12" s="8"/>
      <c r="O12" s="8"/>
      <c r="P12" s="8"/>
    </row>
    <row r="13" ht="30" customHeight="1" spans="1:16">
      <c r="A13" s="5"/>
      <c r="B13" s="4">
        <v>4</v>
      </c>
      <c r="C13" s="4">
        <v>84.21</v>
      </c>
      <c r="D13" s="4">
        <f t="shared" si="1"/>
        <v>1.71857142857143</v>
      </c>
      <c r="E13" s="4"/>
      <c r="F13" s="4"/>
      <c r="G13" s="4"/>
      <c r="H13" s="4"/>
      <c r="I13" s="4"/>
      <c r="J13" s="4"/>
      <c r="K13" s="4"/>
      <c r="L13" s="8"/>
      <c r="M13" s="8"/>
      <c r="N13" s="8"/>
      <c r="O13" s="8"/>
      <c r="P13" s="8"/>
    </row>
    <row r="14" ht="30" customHeight="1" spans="1:16">
      <c r="A14" s="5"/>
      <c r="B14" s="4">
        <v>5</v>
      </c>
      <c r="C14" s="4">
        <v>84.2</v>
      </c>
      <c r="D14" s="4">
        <f t="shared" si="1"/>
        <v>1.71836734693878</v>
      </c>
      <c r="E14" s="4"/>
      <c r="F14" s="4"/>
      <c r="G14" s="4"/>
      <c r="H14" s="4"/>
      <c r="I14" s="4"/>
      <c r="J14" s="4"/>
      <c r="K14" s="4"/>
      <c r="L14" s="8"/>
      <c r="M14" s="8"/>
      <c r="N14" s="8"/>
      <c r="O14" s="8"/>
      <c r="P14" s="8"/>
    </row>
    <row r="15" ht="30" customHeight="1" spans="1:16">
      <c r="A15" s="5"/>
      <c r="B15" s="4">
        <v>6</v>
      </c>
      <c r="C15" s="4">
        <v>84.24</v>
      </c>
      <c r="D15" s="4">
        <f t="shared" si="1"/>
        <v>1.71918367346939</v>
      </c>
      <c r="E15" s="4"/>
      <c r="F15" s="4"/>
      <c r="G15" s="4"/>
      <c r="H15" s="4"/>
      <c r="I15" s="4"/>
      <c r="J15" s="4"/>
      <c r="K15" s="4"/>
      <c r="L15" s="8"/>
      <c r="M15" s="8"/>
      <c r="N15" s="8"/>
      <c r="O15" s="8"/>
      <c r="P15" s="8"/>
    </row>
    <row r="16" ht="30" customHeight="1" spans="1:16">
      <c r="A16" s="5"/>
      <c r="B16" s="4">
        <v>7</v>
      </c>
      <c r="C16" s="4">
        <v>83.93</v>
      </c>
      <c r="D16" s="4">
        <f t="shared" si="1"/>
        <v>1.71285714285714</v>
      </c>
      <c r="E16" s="4"/>
      <c r="F16" s="4"/>
      <c r="G16" s="4"/>
      <c r="H16" s="4"/>
      <c r="I16" s="4"/>
      <c r="J16" s="4"/>
      <c r="K16" s="4"/>
      <c r="L16" s="9"/>
      <c r="M16" s="9"/>
      <c r="N16" s="9"/>
      <c r="O16" s="9"/>
      <c r="P16" s="9"/>
    </row>
    <row r="17" ht="30" customHeight="1" spans="1:12">
      <c r="A17" s="6"/>
      <c r="C17" s="1"/>
      <c r="D17" s="1"/>
      <c r="E17" s="6"/>
      <c r="K17" s="10"/>
      <c r="L17" s="10"/>
    </row>
    <row r="18" ht="30" customHeight="1" spans="11:12">
      <c r="K18" s="10"/>
      <c r="L18" s="10"/>
    </row>
    <row r="19" ht="30" customHeight="1"/>
    <row r="20" ht="30" customHeight="1"/>
    <row r="21" ht="30" customHeight="1"/>
    <row r="22" ht="30" customHeight="1"/>
    <row r="23" ht="30" customHeight="1"/>
  </sheetData>
  <mergeCells count="24">
    <mergeCell ref="B1:P1"/>
    <mergeCell ref="A3:A9"/>
    <mergeCell ref="A10:A16"/>
    <mergeCell ref="E3:E9"/>
    <mergeCell ref="E10:E16"/>
    <mergeCell ref="F3:F9"/>
    <mergeCell ref="F10:F16"/>
    <mergeCell ref="G3:G9"/>
    <mergeCell ref="G10:G16"/>
    <mergeCell ref="H3:H9"/>
    <mergeCell ref="H10:H16"/>
    <mergeCell ref="I3:I9"/>
    <mergeCell ref="I10:I16"/>
    <mergeCell ref="J3:J9"/>
    <mergeCell ref="J10:J16"/>
    <mergeCell ref="K3:K9"/>
    <mergeCell ref="K10:K16"/>
    <mergeCell ref="L3:L9"/>
    <mergeCell ref="L10:L16"/>
    <mergeCell ref="M3:M16"/>
    <mergeCell ref="N3:N16"/>
    <mergeCell ref="O3:O16"/>
    <mergeCell ref="P3:P16"/>
    <mergeCell ref="R6:V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7"/>
  <sheetViews>
    <sheetView tabSelected="1" topLeftCell="K1" workbookViewId="0">
      <selection activeCell="J11" sqref="J11"/>
    </sheetView>
  </sheetViews>
  <sheetFormatPr defaultColWidth="9.14285714285714" defaultRowHeight="17.6"/>
  <cols>
    <col min="1" max="11" width="30.6428571428571" customWidth="1"/>
    <col min="12" max="12" width="70.0803571428571" customWidth="1"/>
    <col min="13" max="13" width="64.5803571428571" customWidth="1"/>
  </cols>
  <sheetData>
    <row r="1" ht="41" customHeight="1" spans="1:13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M1" s="1" t="s">
        <v>20</v>
      </c>
    </row>
    <row r="2" ht="30" customHeight="1" spans="1:13">
      <c r="A2" s="1" t="s">
        <v>1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/>
      <c r="M2" s="1">
        <v>107.5</v>
      </c>
    </row>
    <row r="3" ht="30" customHeight="1" spans="1:13">
      <c r="A3" s="1">
        <v>1</v>
      </c>
      <c r="B3" s="1">
        <v>135.7</v>
      </c>
      <c r="C3" s="1">
        <v>243.2</v>
      </c>
      <c r="D3" s="1">
        <f t="shared" ref="D3:D8" si="0">C3-B3</f>
        <v>107.5</v>
      </c>
      <c r="E3" s="1">
        <v>20</v>
      </c>
      <c r="F3" s="1">
        <f t="shared" ref="F3:F8" si="1">E3/D3</f>
        <v>0.186046511627907</v>
      </c>
      <c r="G3" s="1">
        <v>0.00048771599839229</v>
      </c>
      <c r="H3" s="1">
        <v>0.133624627475079</v>
      </c>
      <c r="I3" s="1">
        <v>0.99996932039037</v>
      </c>
      <c r="J3" s="1">
        <f>G3*2</f>
        <v>0.00097543199678458</v>
      </c>
      <c r="K3" s="1" t="s">
        <v>30</v>
      </c>
      <c r="M3" s="1">
        <v>146.4</v>
      </c>
    </row>
    <row r="4" ht="30" customHeight="1" spans="1:13">
      <c r="A4" s="1">
        <v>2</v>
      </c>
      <c r="B4" s="1">
        <v>136.2</v>
      </c>
      <c r="C4" s="1">
        <v>282.6</v>
      </c>
      <c r="D4" s="1">
        <f t="shared" si="0"/>
        <v>146.4</v>
      </c>
      <c r="E4" s="1">
        <v>30</v>
      </c>
      <c r="F4" s="1">
        <f t="shared" si="1"/>
        <v>0.204918032786885</v>
      </c>
      <c r="G4" s="1"/>
      <c r="H4" s="1"/>
      <c r="I4" s="1"/>
      <c r="J4" s="1"/>
      <c r="K4" s="1"/>
      <c r="M4" s="1">
        <v>180.4</v>
      </c>
    </row>
    <row r="5" ht="30" customHeight="1" spans="1:13">
      <c r="A5" s="1">
        <v>3</v>
      </c>
      <c r="B5" s="1">
        <v>135.8</v>
      </c>
      <c r="C5" s="1">
        <v>316.2</v>
      </c>
      <c r="D5" s="1">
        <f t="shared" si="0"/>
        <v>180.4</v>
      </c>
      <c r="E5" s="1">
        <v>40</v>
      </c>
      <c r="F5" s="1">
        <f t="shared" si="1"/>
        <v>0.221729490022173</v>
      </c>
      <c r="G5" s="1"/>
      <c r="H5" s="1"/>
      <c r="I5" s="1"/>
      <c r="J5" s="1"/>
      <c r="K5" s="1"/>
      <c r="L5" t="s">
        <v>31</v>
      </c>
      <c r="M5" s="1">
        <v>211.3</v>
      </c>
    </row>
    <row r="6" ht="30" customHeight="1" spans="1:13">
      <c r="A6" s="1">
        <v>4</v>
      </c>
      <c r="B6" s="1">
        <v>136.1</v>
      </c>
      <c r="C6" s="1">
        <v>347.4</v>
      </c>
      <c r="D6" s="1">
        <f t="shared" si="0"/>
        <v>211.3</v>
      </c>
      <c r="E6" s="1">
        <v>50</v>
      </c>
      <c r="F6" s="1">
        <f t="shared" si="1"/>
        <v>0.236630383341221</v>
      </c>
      <c r="G6" s="1"/>
      <c r="H6" s="1"/>
      <c r="I6" s="1"/>
      <c r="J6" s="1"/>
      <c r="K6" s="1"/>
      <c r="L6" s="1"/>
      <c r="M6" s="1">
        <v>239.4</v>
      </c>
    </row>
    <row r="7" ht="30" customHeight="1" spans="1:13">
      <c r="A7" s="1">
        <v>5</v>
      </c>
      <c r="B7" s="1">
        <v>135.9</v>
      </c>
      <c r="C7" s="1">
        <v>375.3</v>
      </c>
      <c r="D7" s="1">
        <f t="shared" si="0"/>
        <v>239.4</v>
      </c>
      <c r="E7" s="1">
        <v>60</v>
      </c>
      <c r="F7" s="1">
        <f t="shared" si="1"/>
        <v>0.25062656641604</v>
      </c>
      <c r="G7" s="1"/>
      <c r="H7" s="1"/>
      <c r="I7" s="1"/>
      <c r="J7" s="1"/>
      <c r="K7" s="1"/>
      <c r="L7" s="1"/>
      <c r="M7" s="1">
        <v>266</v>
      </c>
    </row>
    <row r="8" ht="30" customHeight="1" spans="1:13">
      <c r="A8" s="1">
        <v>6</v>
      </c>
      <c r="B8" s="1">
        <v>135.5</v>
      </c>
      <c r="C8" s="1">
        <v>401.5</v>
      </c>
      <c r="D8" s="1">
        <f t="shared" si="0"/>
        <v>266</v>
      </c>
      <c r="E8" s="1">
        <v>70</v>
      </c>
      <c r="F8" s="1">
        <f t="shared" si="1"/>
        <v>0.263157894736842</v>
      </c>
      <c r="G8" s="1"/>
      <c r="H8" s="1"/>
      <c r="I8" s="1"/>
      <c r="J8" s="1"/>
      <c r="K8" s="1"/>
      <c r="M8" s="1">
        <v>-1000</v>
      </c>
    </row>
    <row r="9" ht="30" customHeight="1" spans="3:13">
      <c r="C9" s="1"/>
      <c r="D9" s="1"/>
      <c r="E9" s="1"/>
      <c r="F9" s="1"/>
      <c r="G9" s="1"/>
      <c r="H9" s="1"/>
      <c r="I9" s="1"/>
      <c r="J9" s="1"/>
      <c r="K9" s="1"/>
      <c r="M9" s="1" t="s">
        <v>32</v>
      </c>
    </row>
    <row r="10" ht="30" customHeight="1" spans="4:13">
      <c r="D10" t="s">
        <v>31</v>
      </c>
      <c r="M10" s="1" t="s">
        <v>31</v>
      </c>
    </row>
    <row r="11" ht="30" customHeight="1" spans="7:13">
      <c r="G11" s="1"/>
      <c r="M11" s="1" t="s">
        <v>33</v>
      </c>
    </row>
    <row r="12" ht="30" customHeight="1" spans="7:13">
      <c r="G12" s="1"/>
      <c r="M12" s="1" t="s">
        <v>34</v>
      </c>
    </row>
    <row r="13" ht="30" customHeight="1" spans="7:13">
      <c r="G13" s="1"/>
      <c r="M13" s="1" t="s">
        <v>35</v>
      </c>
    </row>
    <row r="14" ht="30" customHeight="1" spans="7:13">
      <c r="G14" s="1"/>
      <c r="M14" s="1" t="s">
        <v>36</v>
      </c>
    </row>
    <row r="15" ht="30" customHeight="1" spans="7:7">
      <c r="G15" s="1"/>
    </row>
    <row r="16" ht="30" customHeight="1" spans="7:7">
      <c r="G16" s="1"/>
    </row>
    <row r="17" ht="30" customHeight="1"/>
  </sheetData>
  <mergeCells count="7">
    <mergeCell ref="A1:K1"/>
    <mergeCell ref="G3:G8"/>
    <mergeCell ref="G11:G16"/>
    <mergeCell ref="H3:H8"/>
    <mergeCell ref="I3:I8"/>
    <mergeCell ref="J3:J8"/>
    <mergeCell ref="K3:K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单摆法测定重力加速度 </vt:lpstr>
      <vt:lpstr>自由落体法测测量重力加速度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royalty</dc:creator>
  <dcterms:created xsi:type="dcterms:W3CDTF">2021-04-05T22:36:00Z</dcterms:created>
  <dcterms:modified xsi:type="dcterms:W3CDTF">2021-04-04T13:20:31Z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