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Metadata/metadata.xml" ContentType="application/vnd.titus.tmi.metadata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87df9346e9b8469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iner-Z\Desktop\"/>
    </mc:Choice>
  </mc:AlternateContent>
  <xr:revisionPtr revIDLastSave="0" documentId="13_ncr:1_{6A6BB1D6-9EA3-4DF1-B39D-58ECA3519B4C}" xr6:coauthVersionLast="45" xr6:coauthVersionMax="45" xr10:uidLastSave="{00000000-0000-0000-0000-000000000000}"/>
  <bookViews>
    <workbookView xWindow="-108" yWindow="-108" windowWidth="23256" windowHeight="12600" xr2:uid="{09DB917D-6206-4A11-B1A2-B3A84223F3C7}"/>
  </bookViews>
  <sheets>
    <sheet name="CALCUL" sheetId="1" r:id="rId1"/>
    <sheet name="ALIMENTS LISTE" sheetId="2" r:id="rId2"/>
    <sheet name="Pates à la tomate" sheetId="28" r:id="rId3"/>
  </sheets>
  <definedNames>
    <definedName name="_xlnm._FilterDatabase" localSheetId="1" hidden="1">'ALIMENTS LISTE'!$A$1:$D$1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42" i="1"/>
  <c r="C42" i="1"/>
  <c r="D42" i="1"/>
  <c r="B43" i="1"/>
  <c r="B50" i="1" s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C63" i="1" l="1"/>
  <c r="C50" i="1"/>
  <c r="C85" i="1"/>
  <c r="D50" i="1"/>
  <c r="D85" i="1"/>
  <c r="B85" i="1"/>
  <c r="D76" i="1"/>
  <c r="C76" i="1"/>
  <c r="B76" i="1"/>
  <c r="B63" i="1"/>
  <c r="D63" i="1"/>
  <c r="B44" i="2"/>
  <c r="B109" i="2" l="1"/>
  <c r="B24" i="2"/>
  <c r="D22" i="28" l="1"/>
  <c r="H22" i="28" s="1"/>
  <c r="C22" i="28"/>
  <c r="G22" i="28" s="1"/>
  <c r="B22" i="28"/>
  <c r="F22" i="28" s="1"/>
  <c r="D21" i="28"/>
  <c r="H21" i="28" s="1"/>
  <c r="C21" i="28"/>
  <c r="G21" i="28" s="1"/>
  <c r="B21" i="28"/>
  <c r="F21" i="28" s="1"/>
  <c r="D20" i="28"/>
  <c r="H20" i="28" s="1"/>
  <c r="C20" i="28"/>
  <c r="G20" i="28" s="1"/>
  <c r="B20" i="28"/>
  <c r="F20" i="28" s="1"/>
  <c r="D19" i="28"/>
  <c r="H19" i="28" s="1"/>
  <c r="C19" i="28"/>
  <c r="G19" i="28" s="1"/>
  <c r="B19" i="28"/>
  <c r="F19" i="28" s="1"/>
  <c r="D18" i="28"/>
  <c r="H18" i="28" s="1"/>
  <c r="C18" i="28"/>
  <c r="G18" i="28" s="1"/>
  <c r="B18" i="28"/>
  <c r="F18" i="28" s="1"/>
  <c r="D17" i="28"/>
  <c r="H17" i="28" s="1"/>
  <c r="C17" i="28"/>
  <c r="G17" i="28" s="1"/>
  <c r="B17" i="28"/>
  <c r="F17" i="28" s="1"/>
  <c r="D16" i="28"/>
  <c r="H16" i="28" s="1"/>
  <c r="C16" i="28"/>
  <c r="G16" i="28" s="1"/>
  <c r="B16" i="28"/>
  <c r="F16" i="28" s="1"/>
  <c r="D15" i="28"/>
  <c r="H15" i="28" s="1"/>
  <c r="C15" i="28"/>
  <c r="G15" i="28" s="1"/>
  <c r="B15" i="28"/>
  <c r="F15" i="28" s="1"/>
  <c r="D14" i="28"/>
  <c r="H14" i="28" s="1"/>
  <c r="C14" i="28"/>
  <c r="G14" i="28" s="1"/>
  <c r="B14" i="28"/>
  <c r="F14" i="28" s="1"/>
  <c r="D13" i="28"/>
  <c r="H13" i="28" s="1"/>
  <c r="C13" i="28"/>
  <c r="G13" i="28" s="1"/>
  <c r="B13" i="28"/>
  <c r="F13" i="28" s="1"/>
  <c r="B165" i="2" l="1"/>
  <c r="H131" i="2" l="1"/>
  <c r="B78" i="28" l="1"/>
  <c r="F78" i="28" s="1"/>
  <c r="C78" i="28"/>
  <c r="G78" i="28" s="1"/>
  <c r="D78" i="28"/>
  <c r="H78" i="28" s="1"/>
  <c r="B79" i="28"/>
  <c r="F79" i="28" s="1"/>
  <c r="C79" i="28"/>
  <c r="G79" i="28" s="1"/>
  <c r="D79" i="28"/>
  <c r="H79" i="28" s="1"/>
  <c r="B80" i="28"/>
  <c r="F80" i="28" s="1"/>
  <c r="C80" i="28"/>
  <c r="G80" i="28" s="1"/>
  <c r="D80" i="28"/>
  <c r="H80" i="28" s="1"/>
  <c r="B81" i="28"/>
  <c r="F81" i="28" s="1"/>
  <c r="C81" i="28"/>
  <c r="G81" i="28" s="1"/>
  <c r="D81" i="28"/>
  <c r="H81" i="28" s="1"/>
  <c r="F81" i="1" l="1"/>
  <c r="G81" i="1"/>
  <c r="H81" i="1"/>
  <c r="F82" i="1"/>
  <c r="G82" i="1"/>
  <c r="H82" i="1"/>
  <c r="F83" i="1"/>
  <c r="G83" i="1"/>
  <c r="H83" i="1"/>
  <c r="F84" i="1"/>
  <c r="G84" i="1"/>
  <c r="H84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B155" i="2" l="1"/>
  <c r="I66" i="2" l="1"/>
  <c r="B47" i="28" l="1"/>
  <c r="F47" i="28" s="1"/>
  <c r="C47" i="28"/>
  <c r="G47" i="28" s="1"/>
  <c r="D47" i="28"/>
  <c r="H47" i="28" s="1"/>
  <c r="E48" i="28"/>
  <c r="D57" i="28"/>
  <c r="C57" i="28"/>
  <c r="B57" i="28"/>
  <c r="D56" i="28"/>
  <c r="C56" i="28"/>
  <c r="B56" i="28"/>
  <c r="D55" i="28"/>
  <c r="C55" i="28"/>
  <c r="B55" i="28"/>
  <c r="D54" i="28"/>
  <c r="C54" i="28"/>
  <c r="B54" i="28"/>
  <c r="D53" i="28"/>
  <c r="C53" i="28"/>
  <c r="B53" i="28"/>
  <c r="D52" i="28"/>
  <c r="C52" i="28"/>
  <c r="B52" i="28"/>
  <c r="I58" i="2"/>
  <c r="I53" i="2"/>
  <c r="I49" i="2"/>
  <c r="E82" i="28" l="1"/>
  <c r="D77" i="28"/>
  <c r="C77" i="28"/>
  <c r="G77" i="28" s="1"/>
  <c r="B77" i="28"/>
  <c r="F77" i="28" s="1"/>
  <c r="E73" i="28"/>
  <c r="D72" i="28"/>
  <c r="H72" i="28" s="1"/>
  <c r="C72" i="28"/>
  <c r="G72" i="28" s="1"/>
  <c r="B72" i="28"/>
  <c r="F72" i="28" s="1"/>
  <c r="D71" i="28"/>
  <c r="H71" i="28" s="1"/>
  <c r="C71" i="28"/>
  <c r="G71" i="28" s="1"/>
  <c r="B71" i="28"/>
  <c r="F71" i="28" s="1"/>
  <c r="D70" i="28"/>
  <c r="H70" i="28" s="1"/>
  <c r="C70" i="28"/>
  <c r="G70" i="28" s="1"/>
  <c r="B70" i="28"/>
  <c r="F70" i="28" s="1"/>
  <c r="D69" i="28"/>
  <c r="H69" i="28" s="1"/>
  <c r="C69" i="28"/>
  <c r="G69" i="28" s="1"/>
  <c r="B69" i="28"/>
  <c r="F69" i="28" s="1"/>
  <c r="D68" i="28"/>
  <c r="H68" i="28" s="1"/>
  <c r="C68" i="28"/>
  <c r="G68" i="28" s="1"/>
  <c r="B68" i="28"/>
  <c r="F68" i="28" s="1"/>
  <c r="D67" i="28"/>
  <c r="H67" i="28" s="1"/>
  <c r="C67" i="28"/>
  <c r="G67" i="28" s="1"/>
  <c r="B67" i="28"/>
  <c r="F67" i="28" s="1"/>
  <c r="D66" i="28"/>
  <c r="H66" i="28" s="1"/>
  <c r="C66" i="28"/>
  <c r="G66" i="28" s="1"/>
  <c r="B66" i="28"/>
  <c r="F66" i="28" s="1"/>
  <c r="D65" i="28"/>
  <c r="H65" i="28" s="1"/>
  <c r="C65" i="28"/>
  <c r="G65" i="28" s="1"/>
  <c r="B65" i="28"/>
  <c r="F65" i="28" s="1"/>
  <c r="D64" i="28"/>
  <c r="H64" i="28" s="1"/>
  <c r="C64" i="28"/>
  <c r="G64" i="28" s="1"/>
  <c r="B64" i="28"/>
  <c r="F64" i="28" s="1"/>
  <c r="E60" i="28"/>
  <c r="D59" i="28"/>
  <c r="H59" i="28" s="1"/>
  <c r="C59" i="28"/>
  <c r="G59" i="28" s="1"/>
  <c r="B59" i="28"/>
  <c r="F59" i="28" s="1"/>
  <c r="D58" i="28"/>
  <c r="H58" i="28" s="1"/>
  <c r="C58" i="28"/>
  <c r="G58" i="28" s="1"/>
  <c r="B58" i="28"/>
  <c r="F58" i="28" s="1"/>
  <c r="H57" i="28"/>
  <c r="G57" i="28"/>
  <c r="F57" i="28"/>
  <c r="H56" i="28"/>
  <c r="G56" i="28"/>
  <c r="F56" i="28"/>
  <c r="H55" i="28"/>
  <c r="G55" i="28"/>
  <c r="F55" i="28"/>
  <c r="H54" i="28"/>
  <c r="G54" i="28"/>
  <c r="F54" i="28"/>
  <c r="H53" i="28"/>
  <c r="G53" i="28"/>
  <c r="F53" i="28"/>
  <c r="G52" i="28"/>
  <c r="F52" i="28"/>
  <c r="D46" i="28"/>
  <c r="H46" i="28" s="1"/>
  <c r="C46" i="28"/>
  <c r="G46" i="28" s="1"/>
  <c r="B46" i="28"/>
  <c r="F46" i="28" s="1"/>
  <c r="D45" i="28"/>
  <c r="H45" i="28" s="1"/>
  <c r="C45" i="28"/>
  <c r="G45" i="28" s="1"/>
  <c r="B45" i="28"/>
  <c r="F45" i="28" s="1"/>
  <c r="D44" i="28"/>
  <c r="H44" i="28" s="1"/>
  <c r="C44" i="28"/>
  <c r="G44" i="28" s="1"/>
  <c r="B44" i="28"/>
  <c r="F44" i="28" s="1"/>
  <c r="D43" i="28"/>
  <c r="H43" i="28" s="1"/>
  <c r="C43" i="28"/>
  <c r="G43" i="28" s="1"/>
  <c r="B43" i="28"/>
  <c r="F43" i="28" s="1"/>
  <c r="D42" i="28"/>
  <c r="C42" i="28"/>
  <c r="B42" i="28"/>
  <c r="E38" i="28"/>
  <c r="D37" i="28"/>
  <c r="H37" i="28" s="1"/>
  <c r="C37" i="28"/>
  <c r="G37" i="28" s="1"/>
  <c r="B37" i="28"/>
  <c r="F37" i="28" s="1"/>
  <c r="D36" i="28"/>
  <c r="H36" i="28" s="1"/>
  <c r="C36" i="28"/>
  <c r="G36" i="28" s="1"/>
  <c r="B36" i="28"/>
  <c r="F36" i="28" s="1"/>
  <c r="D35" i="28"/>
  <c r="H35" i="28" s="1"/>
  <c r="C35" i="28"/>
  <c r="G35" i="28" s="1"/>
  <c r="B35" i="28"/>
  <c r="F35" i="28" s="1"/>
  <c r="D34" i="28"/>
  <c r="H34" i="28" s="1"/>
  <c r="C34" i="28"/>
  <c r="G34" i="28" s="1"/>
  <c r="B34" i="28"/>
  <c r="F34" i="28" s="1"/>
  <c r="D33" i="28"/>
  <c r="H33" i="28" s="1"/>
  <c r="C33" i="28"/>
  <c r="G33" i="28" s="1"/>
  <c r="B33" i="28"/>
  <c r="F33" i="28" s="1"/>
  <c r="D32" i="28"/>
  <c r="H32" i="28" s="1"/>
  <c r="C32" i="28"/>
  <c r="G32" i="28" s="1"/>
  <c r="B32" i="28"/>
  <c r="F32" i="28" s="1"/>
  <c r="D31" i="28"/>
  <c r="H31" i="28" s="1"/>
  <c r="C31" i="28"/>
  <c r="G31" i="28" s="1"/>
  <c r="B31" i="28"/>
  <c r="F31" i="28" s="1"/>
  <c r="D30" i="28"/>
  <c r="H30" i="28" s="1"/>
  <c r="C30" i="28"/>
  <c r="G30" i="28" s="1"/>
  <c r="B30" i="28"/>
  <c r="F30" i="28" s="1"/>
  <c r="D29" i="28"/>
  <c r="H29" i="28" s="1"/>
  <c r="C29" i="28"/>
  <c r="G29" i="28" s="1"/>
  <c r="B29" i="28"/>
  <c r="F29" i="28" s="1"/>
  <c r="D28" i="28"/>
  <c r="H28" i="28" s="1"/>
  <c r="C28" i="28"/>
  <c r="G28" i="28" s="1"/>
  <c r="B28" i="28"/>
  <c r="F28" i="28" s="1"/>
  <c r="D27" i="28"/>
  <c r="H27" i="28" s="1"/>
  <c r="C27" i="28"/>
  <c r="G27" i="28" s="1"/>
  <c r="B27" i="28"/>
  <c r="F27" i="28" s="1"/>
  <c r="E23" i="28"/>
  <c r="G42" i="28" l="1"/>
  <c r="G48" i="28" s="1"/>
  <c r="C48" i="28"/>
  <c r="F42" i="28"/>
  <c r="F48" i="28" s="1"/>
  <c r="B48" i="28"/>
  <c r="H42" i="28"/>
  <c r="H48" i="28" s="1"/>
  <c r="D48" i="28"/>
  <c r="D82" i="28"/>
  <c r="D60" i="28"/>
  <c r="F60" i="28"/>
  <c r="C73" i="28"/>
  <c r="F82" i="28"/>
  <c r="G38" i="28"/>
  <c r="G60" i="28"/>
  <c r="G73" i="28"/>
  <c r="H38" i="28"/>
  <c r="B60" i="28"/>
  <c r="H52" i="28"/>
  <c r="H60" i="28" s="1"/>
  <c r="G82" i="28"/>
  <c r="F38" i="28"/>
  <c r="F73" i="28"/>
  <c r="G23" i="28"/>
  <c r="H23" i="28"/>
  <c r="H73" i="28"/>
  <c r="F23" i="28"/>
  <c r="H77" i="28"/>
  <c r="H82" i="28" s="1"/>
  <c r="B82" i="28"/>
  <c r="C82" i="28"/>
  <c r="C60" i="28"/>
  <c r="B73" i="28"/>
  <c r="D73" i="28"/>
  <c r="G7" i="28" l="1"/>
  <c r="E7" i="28"/>
  <c r="F7" i="28"/>
  <c r="E23" i="1" l="1"/>
  <c r="F22" i="1"/>
  <c r="G22" i="1"/>
  <c r="H22" i="1"/>
  <c r="F21" i="1"/>
  <c r="G21" i="1"/>
  <c r="H21" i="1"/>
  <c r="F48" i="1" l="1"/>
  <c r="G48" i="1"/>
  <c r="H48" i="1"/>
  <c r="E63" i="1" l="1"/>
  <c r="E64" i="1" s="1"/>
  <c r="F61" i="1"/>
  <c r="G61" i="1"/>
  <c r="H61" i="1"/>
  <c r="F62" i="1"/>
  <c r="G62" i="1"/>
  <c r="H62" i="1"/>
  <c r="E85" i="1"/>
  <c r="H80" i="1"/>
  <c r="G80" i="1"/>
  <c r="F80" i="1"/>
  <c r="E76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58" i="1"/>
  <c r="G58" i="1"/>
  <c r="H58" i="1"/>
  <c r="F59" i="1"/>
  <c r="G59" i="1"/>
  <c r="H59" i="1"/>
  <c r="F60" i="1"/>
  <c r="G60" i="1"/>
  <c r="H60" i="1"/>
  <c r="E50" i="1"/>
  <c r="H49" i="1"/>
  <c r="G49" i="1"/>
  <c r="F49" i="1"/>
  <c r="G42" i="1"/>
  <c r="F42" i="1"/>
  <c r="H85" i="1" l="1"/>
  <c r="G85" i="1"/>
  <c r="F85" i="1"/>
  <c r="H42" i="1"/>
  <c r="H50" i="1" s="1"/>
  <c r="G50" i="1"/>
  <c r="F50" i="1"/>
  <c r="H17" i="1" l="1"/>
  <c r="G17" i="1"/>
  <c r="F17" i="1"/>
  <c r="F57" i="1" l="1"/>
  <c r="H57" i="1"/>
  <c r="G57" i="1"/>
  <c r="H67" i="1"/>
  <c r="H76" i="1" s="1"/>
  <c r="F67" i="1"/>
  <c r="F76" i="1" s="1"/>
  <c r="G67" i="1"/>
  <c r="G76" i="1" s="1"/>
  <c r="H56" i="1" l="1"/>
  <c r="G56" i="1"/>
  <c r="F56" i="1"/>
  <c r="F35" i="1"/>
  <c r="G35" i="1"/>
  <c r="H35" i="1"/>
  <c r="F36" i="1"/>
  <c r="G36" i="1"/>
  <c r="H36" i="1"/>
  <c r="G37" i="1"/>
  <c r="F37" i="1" l="1"/>
  <c r="H37" i="1"/>
  <c r="G55" i="1"/>
  <c r="G63" i="1" s="1"/>
  <c r="H55" i="1"/>
  <c r="H63" i="1" s="1"/>
  <c r="H64" i="1" s="1"/>
  <c r="F55" i="1"/>
  <c r="F63" i="1" s="1"/>
  <c r="H20" i="1" l="1"/>
  <c r="G20" i="1"/>
  <c r="F20" i="1"/>
  <c r="H19" i="1"/>
  <c r="G19" i="1"/>
  <c r="F19" i="1"/>
  <c r="H18" i="1"/>
  <c r="G18" i="1"/>
  <c r="F18" i="1"/>
  <c r="H16" i="1"/>
  <c r="G16" i="1"/>
  <c r="F16" i="1"/>
  <c r="H15" i="1"/>
  <c r="G15" i="1"/>
  <c r="F15" i="1"/>
  <c r="H14" i="1"/>
  <c r="G14" i="1"/>
  <c r="F14" i="1"/>
  <c r="H13" i="1"/>
  <c r="G13" i="1"/>
  <c r="F13" i="1"/>
  <c r="E38" i="1"/>
  <c r="G23" i="1" l="1"/>
  <c r="H23" i="1"/>
  <c r="F23" i="1"/>
  <c r="F32" i="1"/>
  <c r="G32" i="1"/>
  <c r="H32" i="1"/>
  <c r="F29" i="1" l="1"/>
  <c r="G34" i="1" l="1"/>
  <c r="H34" i="1" l="1"/>
  <c r="F34" i="1"/>
  <c r="H28" i="1"/>
  <c r="H29" i="1"/>
  <c r="H30" i="1"/>
  <c r="H31" i="1"/>
  <c r="H33" i="1"/>
  <c r="G28" i="1"/>
  <c r="G29" i="1"/>
  <c r="G30" i="1"/>
  <c r="G31" i="1"/>
  <c r="G33" i="1"/>
  <c r="H27" i="1"/>
  <c r="G27" i="1"/>
  <c r="F28" i="1"/>
  <c r="F30" i="1"/>
  <c r="F31" i="1"/>
  <c r="F33" i="1"/>
  <c r="F27" i="1"/>
  <c r="G38" i="1" l="1"/>
  <c r="F7" i="1" s="1"/>
  <c r="F38" i="1"/>
  <c r="E7" i="1" s="1"/>
  <c r="H38" i="1"/>
  <c r="H86" i="1" l="1"/>
  <c r="H39" i="1"/>
  <c r="H51" i="1"/>
  <c r="G7" i="1"/>
</calcChain>
</file>

<file path=xl/sharedStrings.xml><?xml version="1.0" encoding="utf-8"?>
<sst xmlns="http://schemas.openxmlformats.org/spreadsheetml/2006/main" count="343" uniqueCount="202">
  <si>
    <t>REGIME DE CROISIERE</t>
  </si>
  <si>
    <t>Poids</t>
  </si>
  <si>
    <t>Protéines</t>
  </si>
  <si>
    <t>Lysine</t>
  </si>
  <si>
    <t>Calories</t>
  </si>
  <si>
    <t>Poids (kg)</t>
  </si>
  <si>
    <t>TOTAL</t>
  </si>
  <si>
    <t>ALIMENT</t>
  </si>
  <si>
    <t>LYS (mg)</t>
  </si>
  <si>
    <t>PROTEINES (g)</t>
  </si>
  <si>
    <t xml:space="preserve">CALORIES </t>
  </si>
  <si>
    <t>confiture</t>
  </si>
  <si>
    <t>ALIMENTS</t>
  </si>
  <si>
    <t>LYSINE</t>
  </si>
  <si>
    <t>PROTEINES</t>
  </si>
  <si>
    <t>CALORIES</t>
  </si>
  <si>
    <t>christophine</t>
  </si>
  <si>
    <t>crème fraiche</t>
  </si>
  <si>
    <t>kiri</t>
  </si>
  <si>
    <t>cèpe</t>
  </si>
  <si>
    <t>lait de coco</t>
  </si>
  <si>
    <t>coriandre</t>
  </si>
  <si>
    <t xml:space="preserve">pomme  </t>
  </si>
  <si>
    <t>banane</t>
  </si>
  <si>
    <t>clémentine</t>
  </si>
  <si>
    <t>fraise</t>
  </si>
  <si>
    <t>myrtille</t>
  </si>
  <si>
    <t>orange</t>
  </si>
  <si>
    <t xml:space="preserve">poire </t>
  </si>
  <si>
    <t>raisin</t>
  </si>
  <si>
    <t>kiwi</t>
  </si>
  <si>
    <t>sirop d'érable</t>
  </si>
  <si>
    <t>lait d'amande</t>
  </si>
  <si>
    <t>basilic</t>
  </si>
  <si>
    <t>graines de chia</t>
  </si>
  <si>
    <t>yaourt chataigne</t>
  </si>
  <si>
    <t>duocal</t>
  </si>
  <si>
    <t>mangue</t>
  </si>
  <si>
    <t>céréales cacao</t>
  </si>
  <si>
    <t>TOTAL JOURNEE</t>
  </si>
  <si>
    <t>crème de noix de coco</t>
  </si>
  <si>
    <t>OBJECTIF</t>
  </si>
  <si>
    <t>PROT NAT</t>
  </si>
  <si>
    <t>graine de sézame</t>
  </si>
  <si>
    <t>graine de lin</t>
  </si>
  <si>
    <t>pignons de pins</t>
  </si>
  <si>
    <t>ananas</t>
  </si>
  <si>
    <t>parmesan</t>
  </si>
  <si>
    <t>noix de coco râpé</t>
  </si>
  <si>
    <t>lait de vache</t>
  </si>
  <si>
    <t>endives</t>
  </si>
  <si>
    <t>epinards en branche</t>
  </si>
  <si>
    <t>fenouil</t>
  </si>
  <si>
    <t>ail</t>
  </si>
  <si>
    <t>amande au chocolat</t>
  </si>
  <si>
    <t>amandes</t>
  </si>
  <si>
    <t>artichaut</t>
  </si>
  <si>
    <t>asperges</t>
  </si>
  <si>
    <t>aubergines</t>
  </si>
  <si>
    <t>avocat</t>
  </si>
  <si>
    <t>betterave</t>
  </si>
  <si>
    <t>beurre</t>
  </si>
  <si>
    <t>blette</t>
  </si>
  <si>
    <t>bouillon de légumes (prêt à consommer)</t>
  </si>
  <si>
    <t>bouillon de viande (prêt à consommer)</t>
  </si>
  <si>
    <t>brocoli</t>
  </si>
  <si>
    <t>carotte crue</t>
  </si>
  <si>
    <t>carotte cuite</t>
  </si>
  <si>
    <t>céleri en branche</t>
  </si>
  <si>
    <t>céleri-rave</t>
  </si>
  <si>
    <t>champignon de paris</t>
  </si>
  <si>
    <t>chou blanc</t>
  </si>
  <si>
    <t>chou chinois</t>
  </si>
  <si>
    <t>choucroute égoutée</t>
  </si>
  <si>
    <t>chou-fleur</t>
  </si>
  <si>
    <t>choux de bruxelles</t>
  </si>
  <si>
    <t>concentré de tomate</t>
  </si>
  <si>
    <t>concombre</t>
  </si>
  <si>
    <t>courgette</t>
  </si>
  <si>
    <t>feta</t>
  </si>
  <si>
    <t>ga1</t>
  </si>
  <si>
    <t>ga1 junior</t>
  </si>
  <si>
    <t>gingembre frais</t>
  </si>
  <si>
    <t>haricots verts</t>
  </si>
  <si>
    <t>huiles végétales</t>
  </si>
  <si>
    <t>mâis doux</t>
  </si>
  <si>
    <t>navet</t>
  </si>
  <si>
    <t>noix</t>
  </si>
  <si>
    <t>oignons</t>
  </si>
  <si>
    <t>oignons nouveaux</t>
  </si>
  <si>
    <t>orties</t>
  </si>
  <si>
    <t>oseille</t>
  </si>
  <si>
    <t>panais</t>
  </si>
  <si>
    <t>patate douce</t>
  </si>
  <si>
    <t>petits pois</t>
  </si>
  <si>
    <t>pissenlit</t>
  </si>
  <si>
    <t>poireau</t>
  </si>
  <si>
    <t>poivrons</t>
  </si>
  <si>
    <t>pomme de terre</t>
  </si>
  <si>
    <t>potiron</t>
  </si>
  <si>
    <t>radis</t>
  </si>
  <si>
    <t>radis noir</t>
  </si>
  <si>
    <t>yaourt andros choco coco</t>
  </si>
  <si>
    <t>yaourt petit suisse</t>
  </si>
  <si>
    <t>yaourt perle de lait nature</t>
  </si>
  <si>
    <t>millet</t>
  </si>
  <si>
    <t>sucre</t>
  </si>
  <si>
    <t>flocons d'avoine</t>
  </si>
  <si>
    <t>yaourt petits filous</t>
  </si>
  <si>
    <t>yaourt chèvre choco</t>
  </si>
  <si>
    <t>900-1000</t>
  </si>
  <si>
    <t>12,5 kg</t>
  </si>
  <si>
    <t>PETIT-DEJEUNER</t>
  </si>
  <si>
    <t>MIDI REPAS</t>
  </si>
  <si>
    <t>MIDI DESSERT</t>
  </si>
  <si>
    <t>GOUTER</t>
  </si>
  <si>
    <t>SOIR DESSERT</t>
  </si>
  <si>
    <t xml:space="preserve">SOIR </t>
  </si>
  <si>
    <t>TOTAL MIDI</t>
  </si>
  <si>
    <t>lait d'amande au chocolat</t>
  </si>
  <si>
    <t>noisette</t>
  </si>
  <si>
    <t>tapioca</t>
  </si>
  <si>
    <t>semoule de blé</t>
  </si>
  <si>
    <t>gâteau caramel hypo</t>
  </si>
  <si>
    <t>CALORIES SOIR</t>
  </si>
  <si>
    <t>graines de courges</t>
  </si>
  <si>
    <t>gâteau petit beurre</t>
  </si>
  <si>
    <t>miel</t>
  </si>
  <si>
    <t>yaourt douceur brebis citron</t>
  </si>
  <si>
    <t>yaourt douceur brebis nature</t>
  </si>
  <si>
    <t>yaourt chèvre nature soignon</t>
  </si>
  <si>
    <t>yaourt crèmeuh chocolat "les 2 vaches"</t>
  </si>
  <si>
    <t>yaourt à la grecque nestlé</t>
  </si>
  <si>
    <t>riz cuit</t>
  </si>
  <si>
    <t>yaourt à la grecque "le petit Basque" bio</t>
  </si>
  <si>
    <t>tomate coulis</t>
  </si>
  <si>
    <t>pruneaux</t>
  </si>
  <si>
    <t>semoule de blé cuite</t>
  </si>
  <si>
    <t>yaourt andros au lait de coco brassé nature</t>
  </si>
  <si>
    <t>noix de cajou</t>
  </si>
  <si>
    <t>datte</t>
  </si>
  <si>
    <t>cacao en poudre, non sucré</t>
  </si>
  <si>
    <t>cacahuète</t>
  </si>
  <si>
    <t>beurre de cacahuète</t>
  </si>
  <si>
    <t>canneberge séchées</t>
  </si>
  <si>
    <t>glace carte d'or vanille</t>
  </si>
  <si>
    <t>speculos de petit epeautre</t>
  </si>
  <si>
    <t>crème chantilly</t>
  </si>
  <si>
    <t>mozzarella</t>
  </si>
  <si>
    <t>sirop d'agave</t>
  </si>
  <si>
    <t>biscotte heudebert</t>
  </si>
  <si>
    <t>bjorg gateau céréales</t>
  </si>
  <si>
    <t>fromage conté</t>
  </si>
  <si>
    <t>yaourt andros délice chocolat</t>
  </si>
  <si>
    <t>gâteau Belvita original</t>
  </si>
  <si>
    <t>SOIR PAR GASTRO</t>
  </si>
  <si>
    <t>pêche</t>
  </si>
  <si>
    <t>glace extreme vanille</t>
  </si>
  <si>
    <t>framboise</t>
  </si>
  <si>
    <t>cerise</t>
  </si>
  <si>
    <t>pain blanc</t>
  </si>
  <si>
    <t>glace hagendaz</t>
  </si>
  <si>
    <t>abricot</t>
  </si>
  <si>
    <t>melon</t>
  </si>
  <si>
    <t>yaourt danette liégois chocolat</t>
  </si>
  <si>
    <t>prune</t>
  </si>
  <si>
    <t>kéfir</t>
  </si>
  <si>
    <t>riz au lait</t>
  </si>
  <si>
    <t>pain epeautre</t>
  </si>
  <si>
    <t>yaourt danette mousse</t>
  </si>
  <si>
    <t>jus de raisin</t>
  </si>
  <si>
    <t>persil</t>
  </si>
  <si>
    <t>tiramisu marie morin</t>
  </si>
  <si>
    <t>yaourt danino aux fruits</t>
  </si>
  <si>
    <t>tiramisu bonta divina</t>
  </si>
  <si>
    <t>yaourt fromage blanc chèvre nature</t>
  </si>
  <si>
    <t>yaourt la laitière vanille</t>
  </si>
  <si>
    <t>mascarpone</t>
  </si>
  <si>
    <t>yaourt danette saveur vanille</t>
  </si>
  <si>
    <t>yaourt danette saveur chocolat</t>
  </si>
  <si>
    <t>yaourt viennois nestlé</t>
  </si>
  <si>
    <t>semoule de maïs</t>
  </si>
  <si>
    <t>sauce 6 légumes solvia</t>
  </si>
  <si>
    <t>épeautre cru</t>
  </si>
  <si>
    <t>ricotta</t>
  </si>
  <si>
    <t>gâteau cuillère</t>
  </si>
  <si>
    <t>figue</t>
  </si>
  <si>
    <t>cranberry</t>
  </si>
  <si>
    <t>sauce courgette bio</t>
  </si>
  <si>
    <t>yaourt activia vanille</t>
  </si>
  <si>
    <t>Bjorg mijoté de légumes &amp; lait de coco</t>
  </si>
  <si>
    <t>yaourt flamby</t>
  </si>
  <si>
    <t>yaourt andros liegois au chocolas</t>
  </si>
  <si>
    <t>yaourt famby</t>
  </si>
  <si>
    <t>pâtes crues</t>
  </si>
  <si>
    <t>châtaignes</t>
  </si>
  <si>
    <t>yaourt panna cotta saveur U</t>
  </si>
  <si>
    <t>butternut au lait de coco</t>
  </si>
  <si>
    <t>pain de mie</t>
  </si>
  <si>
    <t>cocotte de fenouil potimarron et figues</t>
  </si>
  <si>
    <t>pâtes cuites</t>
  </si>
  <si>
    <t>tomate crue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</si>
</sst>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0" xfId="0" applyNumberFormat="1" applyFill="1"/>
    <xf numFmtId="0" fontId="2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8C92-E8B1-4962-AE94-9AACF300F3B1}">
  <dimension ref="A1:I102"/>
  <sheetViews>
    <sheetView tabSelected="1" workbookViewId="0">
      <pane ySplit="8" topLeftCell="A18" activePane="bottomLeft" state="frozen"/>
      <selection pane="bottomLeft" activeCell="A27" sqref="A27"/>
    </sheetView>
  </sheetViews>
  <sheetFormatPr baseColWidth="10" defaultRowHeight="14.4" x14ac:dyDescent="0.3"/>
  <cols>
    <col min="1" max="1" width="23.88671875" customWidth="1"/>
    <col min="2" max="3" width="0" hidden="1" customWidth="1"/>
    <col min="4" max="4" width="14.88671875" hidden="1" customWidth="1"/>
    <col min="8" max="8" width="14.5546875" customWidth="1"/>
    <col min="9" max="9" width="14.5546875" style="4" customWidth="1"/>
  </cols>
  <sheetData>
    <row r="1" spans="1:9" ht="28.8" x14ac:dyDescent="0.55000000000000004">
      <c r="A1" s="26" t="s">
        <v>0</v>
      </c>
      <c r="B1" s="26"/>
      <c r="C1" s="26"/>
      <c r="D1" s="26"/>
      <c r="E1" s="26"/>
      <c r="F1" s="26"/>
      <c r="G1" s="26"/>
      <c r="H1" s="26"/>
      <c r="I1" s="3"/>
    </row>
    <row r="2" spans="1:9" ht="15" customHeight="1" x14ac:dyDescent="0.55000000000000004">
      <c r="A2" s="8"/>
      <c r="B2" s="8"/>
      <c r="C2" s="8"/>
      <c r="D2" s="8"/>
      <c r="E2" s="8"/>
      <c r="F2" s="8"/>
      <c r="G2" s="8"/>
      <c r="H2" s="8"/>
      <c r="I2" s="3"/>
    </row>
    <row r="3" spans="1:9" x14ac:dyDescent="0.3">
      <c r="A3" s="20" t="s">
        <v>5</v>
      </c>
      <c r="E3" s="21" t="s">
        <v>111</v>
      </c>
      <c r="H3" s="14"/>
      <c r="I3" s="25"/>
    </row>
    <row r="4" spans="1:9" x14ac:dyDescent="0.3">
      <c r="B4" s="14"/>
      <c r="H4" s="14"/>
    </row>
    <row r="6" spans="1:9" x14ac:dyDescent="0.3">
      <c r="A6" s="11"/>
      <c r="E6" s="12" t="s">
        <v>13</v>
      </c>
      <c r="F6" s="12" t="s">
        <v>42</v>
      </c>
      <c r="G6" s="12" t="s">
        <v>15</v>
      </c>
      <c r="H6" s="4"/>
      <c r="I6"/>
    </row>
    <row r="7" spans="1:9" x14ac:dyDescent="0.3">
      <c r="A7" s="10" t="s">
        <v>39</v>
      </c>
      <c r="E7" s="13">
        <f>F38+F23+F63+F76+F85+F50</f>
        <v>0</v>
      </c>
      <c r="F7" s="13">
        <f>G23+G38+G50+G63+G76+G85</f>
        <v>0</v>
      </c>
      <c r="G7" s="13">
        <f>H38+H23+H63+H76+H50+H85</f>
        <v>0</v>
      </c>
      <c r="H7" s="4"/>
      <c r="I7"/>
    </row>
    <row r="8" spans="1:9" x14ac:dyDescent="0.3">
      <c r="A8" s="19" t="s">
        <v>41</v>
      </c>
      <c r="E8" s="18" t="s">
        <v>110</v>
      </c>
      <c r="F8" s="18">
        <v>24</v>
      </c>
      <c r="G8" s="18">
        <v>1100</v>
      </c>
      <c r="H8" s="4"/>
      <c r="I8"/>
    </row>
    <row r="9" spans="1:9" x14ac:dyDescent="0.3">
      <c r="A9" s="7"/>
    </row>
    <row r="11" spans="1:9" x14ac:dyDescent="0.3">
      <c r="A11" s="30" t="s">
        <v>112</v>
      </c>
      <c r="B11" s="30"/>
      <c r="C11" s="30"/>
      <c r="D11" s="30"/>
      <c r="E11" s="30"/>
      <c r="F11" s="30"/>
      <c r="G11" s="30"/>
      <c r="H11" s="30"/>
    </row>
    <row r="12" spans="1:9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</v>
      </c>
      <c r="F12" s="2" t="s">
        <v>3</v>
      </c>
      <c r="G12" s="2" t="s">
        <v>2</v>
      </c>
      <c r="H12" s="2" t="s">
        <v>4</v>
      </c>
    </row>
    <row r="13" spans="1:9" x14ac:dyDescent="0.3">
      <c r="A13" s="1"/>
      <c r="B13" s="9" t="str">
        <f>IF(A13="","",VLOOKUP(A13,'ALIMENTS LISTE'!A:E,2,FALSE))</f>
        <v/>
      </c>
      <c r="C13" s="13" t="str">
        <f>IF(A13="","",VLOOKUP(A13,'ALIMENTS LISTE'!A:E,3,FALSE))</f>
        <v/>
      </c>
      <c r="D13" s="9" t="str">
        <f>IF(A13="","",VLOOKUP(A13,'ALIMENTS LISTE'!A:E,4,FALSE))</f>
        <v/>
      </c>
      <c r="E13" s="2"/>
      <c r="F13" s="13" t="str">
        <f>IF(B13="","",E13*B13/100)</f>
        <v/>
      </c>
      <c r="G13" s="13" t="str">
        <f>IF(C13="","",E13*C13/100)</f>
        <v/>
      </c>
      <c r="H13" s="13" t="str">
        <f>IF(D13="","",E13*D13/100)</f>
        <v/>
      </c>
    </row>
    <row r="14" spans="1:9" x14ac:dyDescent="0.3">
      <c r="A14" s="1"/>
      <c r="B14" s="9" t="str">
        <f>IF(A14="","",VLOOKUP(A14,'ALIMENTS LISTE'!A:E,2,FALSE))</f>
        <v/>
      </c>
      <c r="C14" s="13" t="str">
        <f>IF(A14="","",VLOOKUP(A14,'ALIMENTS LISTE'!A:E,3,FALSE))</f>
        <v/>
      </c>
      <c r="D14" s="9" t="str">
        <f>IF(A14="","",VLOOKUP(A14,'ALIMENTS LISTE'!A:E,4,FALSE))</f>
        <v/>
      </c>
      <c r="E14" s="2"/>
      <c r="F14" s="13" t="str">
        <f>IF(B14="","",E14*B14/100)</f>
        <v/>
      </c>
      <c r="G14" s="13" t="str">
        <f>IF(C14="","",E14*C14/100)</f>
        <v/>
      </c>
      <c r="H14" s="13" t="str">
        <f>IF(D14="","",E14*D14/100)</f>
        <v/>
      </c>
    </row>
    <row r="15" spans="1:9" x14ac:dyDescent="0.3">
      <c r="A15" s="1"/>
      <c r="B15" s="9" t="str">
        <f>IF(A15="","",VLOOKUP(A15,'ALIMENTS LISTE'!A:E,2,FALSE))</f>
        <v/>
      </c>
      <c r="C15" s="13" t="str">
        <f>IF(A15="","",VLOOKUP(A15,'ALIMENTS LISTE'!A:E,3,FALSE))</f>
        <v/>
      </c>
      <c r="D15" s="9" t="str">
        <f>IF(A15="","",VLOOKUP(A15,'ALIMENTS LISTE'!A:E,4,FALSE))</f>
        <v/>
      </c>
      <c r="E15" s="2"/>
      <c r="F15" s="13" t="str">
        <f>IF(B15="","",E15*B15/100)</f>
        <v/>
      </c>
      <c r="G15" s="13" t="str">
        <f>IF(C15="","",E15*C15/100)</f>
        <v/>
      </c>
      <c r="H15" s="13" t="str">
        <f>IF(D15="","",E15*D15/100)</f>
        <v/>
      </c>
    </row>
    <row r="16" spans="1:9" x14ac:dyDescent="0.3">
      <c r="A16" s="1"/>
      <c r="B16" s="9" t="str">
        <f>IF(A16="","",VLOOKUP(A16,'ALIMENTS LISTE'!A:E,2,FALSE))</f>
        <v/>
      </c>
      <c r="C16" s="13" t="str">
        <f>IF(A16="","",VLOOKUP(A16,'ALIMENTS LISTE'!A:E,3,FALSE))</f>
        <v/>
      </c>
      <c r="D16" s="9" t="str">
        <f>IF(A16="","",VLOOKUP(A16,'ALIMENTS LISTE'!A:E,4,FALSE))</f>
        <v/>
      </c>
      <c r="E16" s="2"/>
      <c r="F16" s="13" t="str">
        <f>IF(B16="","",E16*B16/100)</f>
        <v/>
      </c>
      <c r="G16" s="13" t="str">
        <f>IF(C16="","",E16*C16/100)</f>
        <v/>
      </c>
      <c r="H16" s="13" t="str">
        <f>IF(D16="","",E16*D16/100)</f>
        <v/>
      </c>
    </row>
    <row r="17" spans="1:9" x14ac:dyDescent="0.3">
      <c r="A17" s="1"/>
      <c r="B17" s="9" t="str">
        <f>IF(A17="","",VLOOKUP(A17,'ALIMENTS LISTE'!A:E,2,FALSE))</f>
        <v/>
      </c>
      <c r="C17" s="13" t="str">
        <f>IF(A17="","",VLOOKUP(A17,'ALIMENTS LISTE'!A:E,3,FALSE))</f>
        <v/>
      </c>
      <c r="D17" s="9" t="str">
        <f>IF(A17="","",VLOOKUP(A17,'ALIMENTS LISTE'!A:E,4,FALSE))</f>
        <v/>
      </c>
      <c r="E17" s="2"/>
      <c r="F17" s="13" t="str">
        <f>IF(B17="","",E17*B17/100)</f>
        <v/>
      </c>
      <c r="G17" s="13" t="str">
        <f>IF(C17="","",E17*C17/100)</f>
        <v/>
      </c>
      <c r="H17" s="13" t="str">
        <f>IF(D17="","",E17*D17/100)</f>
        <v/>
      </c>
    </row>
    <row r="18" spans="1:9" x14ac:dyDescent="0.3">
      <c r="A18" s="1"/>
      <c r="B18" s="9" t="str">
        <f>IF(A18="","",VLOOKUP(A18,'ALIMENTS LISTE'!A:E,2,FALSE))</f>
        <v/>
      </c>
      <c r="C18" s="13" t="str">
        <f>IF(A18="","",VLOOKUP(A18,'ALIMENTS LISTE'!A:E,3,FALSE))</f>
        <v/>
      </c>
      <c r="D18" s="9" t="str">
        <f>IF(A18="","",VLOOKUP(A18,'ALIMENTS LISTE'!A:E,4,FALSE))</f>
        <v/>
      </c>
      <c r="E18" s="2"/>
      <c r="F18" s="13" t="str">
        <f>IF(B18="","",E18*B18/100)</f>
        <v/>
      </c>
      <c r="G18" s="13" t="str">
        <f>IF(C18="","",E18*C18/100)</f>
        <v/>
      </c>
      <c r="H18" s="13" t="str">
        <f>IF(D18="","",E18*D18/100)</f>
        <v/>
      </c>
    </row>
    <row r="19" spans="1:9" x14ac:dyDescent="0.3">
      <c r="A19" s="1"/>
      <c r="B19" s="9" t="str">
        <f>IF(A19="","",VLOOKUP(A19,'ALIMENTS LISTE'!A:E,2,FALSE))</f>
        <v/>
      </c>
      <c r="C19" s="13" t="str">
        <f>IF(A19="","",VLOOKUP(A19,'ALIMENTS LISTE'!A:E,3,FALSE))</f>
        <v/>
      </c>
      <c r="D19" s="9" t="str">
        <f>IF(A19="","",VLOOKUP(A19,'ALIMENTS LISTE'!A:E,4,FALSE))</f>
        <v/>
      </c>
      <c r="E19" s="2"/>
      <c r="F19" s="13" t="str">
        <f>IF(B19="","",E19*B19/100)</f>
        <v/>
      </c>
      <c r="G19" s="13" t="str">
        <f>IF(C19="","",E19*C19/100)</f>
        <v/>
      </c>
      <c r="H19" s="13" t="str">
        <f>IF(D19="","",E19*D19/100)</f>
        <v/>
      </c>
    </row>
    <row r="20" spans="1:9" x14ac:dyDescent="0.3">
      <c r="A20" s="1"/>
      <c r="B20" s="9" t="str">
        <f>IF(A20="","",VLOOKUP(A20,'ALIMENTS LISTE'!A:E,2,FALSE))</f>
        <v/>
      </c>
      <c r="C20" s="13" t="str">
        <f>IF(A20="","",VLOOKUP(A20,'ALIMENTS LISTE'!A:E,3,FALSE))</f>
        <v/>
      </c>
      <c r="D20" s="9" t="str">
        <f>IF(A20="","",VLOOKUP(A20,'ALIMENTS LISTE'!A:E,4,FALSE))</f>
        <v/>
      </c>
      <c r="E20" s="2"/>
      <c r="F20" s="13" t="str">
        <f>IF(B20="","",E20*B20/100)</f>
        <v/>
      </c>
      <c r="G20" s="13" t="str">
        <f>IF(C20="","",E20*C20/100)</f>
        <v/>
      </c>
      <c r="H20" s="13" t="str">
        <f>IF(D20="","",E20*D20/100)</f>
        <v/>
      </c>
    </row>
    <row r="21" spans="1:9" x14ac:dyDescent="0.3">
      <c r="A21" s="1"/>
      <c r="B21" s="18" t="str">
        <f>IF(A21="","",VLOOKUP(A21,'ALIMENTS LISTE'!A:E,2,FALSE))</f>
        <v/>
      </c>
      <c r="C21" s="13" t="str">
        <f>IF(A21="","",VLOOKUP(A21,'ALIMENTS LISTE'!A:E,3,FALSE))</f>
        <v/>
      </c>
      <c r="D21" s="18" t="str">
        <f>IF(A21="","",VLOOKUP(A21,'ALIMENTS LISTE'!A:E,4,FALSE))</f>
        <v/>
      </c>
      <c r="E21" s="2"/>
      <c r="F21" s="13" t="str">
        <f>IF(B21="","",E21*B21/100)</f>
        <v/>
      </c>
      <c r="G21" s="13" t="str">
        <f>IF(C21="","",E21*C21/100)</f>
        <v/>
      </c>
      <c r="H21" s="13" t="str">
        <f>IF(D21="","",E21*D21/100)</f>
        <v/>
      </c>
    </row>
    <row r="22" spans="1:9" x14ac:dyDescent="0.3">
      <c r="A22" s="1"/>
      <c r="B22" s="18" t="str">
        <f>IF(A22="","",VLOOKUP(A22,'ALIMENTS LISTE'!A:E,2,FALSE))</f>
        <v/>
      </c>
      <c r="C22" s="13" t="str">
        <f>IF(A22="","",VLOOKUP(A22,'ALIMENTS LISTE'!A:E,3,FALSE))</f>
        <v/>
      </c>
      <c r="D22" s="18" t="str">
        <f>IF(A22="","",VLOOKUP(A22,'ALIMENTS LISTE'!A:E,4,FALSE))</f>
        <v/>
      </c>
      <c r="E22" s="2"/>
      <c r="F22" s="13" t="str">
        <f>IF(B22="","",E22*B22/100)</f>
        <v/>
      </c>
      <c r="G22" s="13" t="str">
        <f>IF(C22="","",E22*C22/100)</f>
        <v/>
      </c>
      <c r="H22" s="13" t="str">
        <f>IF(D22="","",E22*D22/100)</f>
        <v/>
      </c>
    </row>
    <row r="23" spans="1:9" x14ac:dyDescent="0.3">
      <c r="A23" s="15" t="s">
        <v>6</v>
      </c>
      <c r="B23" s="16"/>
      <c r="C23" s="16"/>
      <c r="D23" s="16"/>
      <c r="E23" s="16">
        <f>SUM(E13:E22)</f>
        <v>0</v>
      </c>
      <c r="F23" s="16">
        <f>SUM(F13:F22)</f>
        <v>0</v>
      </c>
      <c r="G23" s="16">
        <f>SUM(G13:G22)</f>
        <v>0</v>
      </c>
      <c r="H23" s="16">
        <f>SUM(H13:H22)</f>
        <v>0</v>
      </c>
    </row>
    <row r="25" spans="1:9" x14ac:dyDescent="0.3">
      <c r="A25" s="30" t="s">
        <v>113</v>
      </c>
      <c r="B25" s="30"/>
      <c r="C25" s="30"/>
      <c r="D25" s="30"/>
      <c r="E25" s="30"/>
      <c r="F25" s="30"/>
      <c r="G25" s="30"/>
      <c r="H25" s="30"/>
      <c r="I25" s="5"/>
    </row>
    <row r="26" spans="1:9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</v>
      </c>
      <c r="F26" s="2" t="s">
        <v>3</v>
      </c>
      <c r="G26" s="2" t="s">
        <v>2</v>
      </c>
      <c r="H26" s="2" t="s">
        <v>4</v>
      </c>
      <c r="I26" s="5"/>
    </row>
    <row r="27" spans="1:9" x14ac:dyDescent="0.3">
      <c r="A27" s="1"/>
      <c r="B27" s="9" t="str">
        <f>IF(A27="","",VLOOKUP(A27,'ALIMENTS LISTE'!A:E,2,FALSE))</f>
        <v/>
      </c>
      <c r="C27" s="13" t="str">
        <f>IF(A27="","",VLOOKUP(A27,'ALIMENTS LISTE'!A:E,3,FALSE))</f>
        <v/>
      </c>
      <c r="D27" s="9" t="str">
        <f>IF(A27="","",VLOOKUP(A27,'ALIMENTS LISTE'!A:E,4,FALSE))</f>
        <v/>
      </c>
      <c r="E27" s="2"/>
      <c r="F27" s="13" t="str">
        <f>IF(B27="","",E27*B27/100)</f>
        <v/>
      </c>
      <c r="G27" s="13" t="str">
        <f>IF(C27="","",E27*C27/100)</f>
        <v/>
      </c>
      <c r="H27" s="13" t="str">
        <f>IF(D27="","",E27*D27/100)</f>
        <v/>
      </c>
      <c r="I27" s="6"/>
    </row>
    <row r="28" spans="1:9" x14ac:dyDescent="0.3">
      <c r="A28" s="1"/>
      <c r="B28" s="9" t="str">
        <f>IF(A28="","",VLOOKUP(A28,'ALIMENTS LISTE'!A:E,2,FALSE))</f>
        <v/>
      </c>
      <c r="C28" s="13" t="str">
        <f>IF(A28="","",VLOOKUP(A28,'ALIMENTS LISTE'!A:E,3,FALSE))</f>
        <v/>
      </c>
      <c r="D28" s="9" t="str">
        <f>IF(A28="","",VLOOKUP(A28,'ALIMENTS LISTE'!A:E,4,FALSE))</f>
        <v/>
      </c>
      <c r="E28" s="2"/>
      <c r="F28" s="13" t="str">
        <f>IF(B28="","",E28*B28/100)</f>
        <v/>
      </c>
      <c r="G28" s="13" t="str">
        <f>IF(C28="","",E28*C28/100)</f>
        <v/>
      </c>
      <c r="H28" s="13" t="str">
        <f>IF(D28="","",E28*D28/100)</f>
        <v/>
      </c>
      <c r="I28" s="6"/>
    </row>
    <row r="29" spans="1:9" x14ac:dyDescent="0.3">
      <c r="A29" s="1"/>
      <c r="B29" s="9" t="str">
        <f>IF(A29="","",VLOOKUP(A29,'ALIMENTS LISTE'!A:E,2,FALSE))</f>
        <v/>
      </c>
      <c r="C29" s="13" t="str">
        <f>IF(A29="","",VLOOKUP(A29,'ALIMENTS LISTE'!A:E,3,FALSE))</f>
        <v/>
      </c>
      <c r="D29" s="9" t="str">
        <f>IF(A29="","",VLOOKUP(A29,'ALIMENTS LISTE'!A:E,4,FALSE))</f>
        <v/>
      </c>
      <c r="E29" s="2"/>
      <c r="F29" s="13" t="str">
        <f>IF(B29="","",E29*B29/100)</f>
        <v/>
      </c>
      <c r="G29" s="13" t="str">
        <f>IF(C29="","",E29*C29/100)</f>
        <v/>
      </c>
      <c r="H29" s="13" t="str">
        <f>IF(D29="","",E29*D29/100)</f>
        <v/>
      </c>
      <c r="I29" s="6"/>
    </row>
    <row r="30" spans="1:9" x14ac:dyDescent="0.3">
      <c r="A30" s="1"/>
      <c r="B30" s="9" t="str">
        <f>IF(A30="","",VLOOKUP(A30,'ALIMENTS LISTE'!A:E,2,FALSE))</f>
        <v/>
      </c>
      <c r="C30" s="13" t="str">
        <f>IF(A30="","",VLOOKUP(A30,'ALIMENTS LISTE'!A:E,3,FALSE))</f>
        <v/>
      </c>
      <c r="D30" s="9" t="str">
        <f>IF(A30="","",VLOOKUP(A30,'ALIMENTS LISTE'!A:E,4,FALSE))</f>
        <v/>
      </c>
      <c r="E30" s="2"/>
      <c r="F30" s="13" t="str">
        <f>IF(B30="","",E30*B30/100)</f>
        <v/>
      </c>
      <c r="G30" s="13" t="str">
        <f>IF(C30="","",E30*C30/100)</f>
        <v/>
      </c>
      <c r="H30" s="13" t="str">
        <f>IF(D30="","",E30*D30/100)</f>
        <v/>
      </c>
      <c r="I30" s="6"/>
    </row>
    <row r="31" spans="1:9" x14ac:dyDescent="0.3">
      <c r="A31" s="1"/>
      <c r="B31" s="9" t="str">
        <f>IF(A31="","",VLOOKUP(A31,'ALIMENTS LISTE'!A:E,2,FALSE))</f>
        <v/>
      </c>
      <c r="C31" s="13" t="str">
        <f>IF(A31="","",VLOOKUP(A31,'ALIMENTS LISTE'!A:E,3,FALSE))</f>
        <v/>
      </c>
      <c r="D31" s="9" t="str">
        <f>IF(A31="","",VLOOKUP(A31,'ALIMENTS LISTE'!A:E,4,FALSE))</f>
        <v/>
      </c>
      <c r="E31" s="2"/>
      <c r="F31" s="13" t="str">
        <f>IF(B31="","",E31*B31/100)</f>
        <v/>
      </c>
      <c r="G31" s="13" t="str">
        <f>IF(C31="","",E31*C31/100)</f>
        <v/>
      </c>
      <c r="H31" s="13" t="str">
        <f>IF(D31="","",E31*D31/100)</f>
        <v/>
      </c>
      <c r="I31" s="6"/>
    </row>
    <row r="32" spans="1:9" x14ac:dyDescent="0.3">
      <c r="A32" s="1"/>
      <c r="B32" s="9" t="str">
        <f>IF(A32="","",VLOOKUP(A32,'ALIMENTS LISTE'!A:E,2,FALSE))</f>
        <v/>
      </c>
      <c r="C32" s="13" t="str">
        <f>IF(A32="","",VLOOKUP(A32,'ALIMENTS LISTE'!A:E,3,FALSE))</f>
        <v/>
      </c>
      <c r="D32" s="9" t="str">
        <f>IF(A32="","",VLOOKUP(A32,'ALIMENTS LISTE'!A:E,4,FALSE))</f>
        <v/>
      </c>
      <c r="E32" s="2"/>
      <c r="F32" s="13" t="str">
        <f>IF(B32="","",E32*B32/100)</f>
        <v/>
      </c>
      <c r="G32" s="13" t="str">
        <f>IF(C32="","",E32*C32/100)</f>
        <v/>
      </c>
      <c r="H32" s="13" t="str">
        <f>IF(D32="","",E32*D32/100)</f>
        <v/>
      </c>
      <c r="I32" s="6"/>
    </row>
    <row r="33" spans="1:9" x14ac:dyDescent="0.3">
      <c r="A33" s="1"/>
      <c r="B33" s="9" t="str">
        <f>IF(A33="","",VLOOKUP(A33,'ALIMENTS LISTE'!A:E,2,FALSE))</f>
        <v/>
      </c>
      <c r="C33" s="13" t="str">
        <f>IF(A33="","",VLOOKUP(A33,'ALIMENTS LISTE'!A:E,3,FALSE))</f>
        <v/>
      </c>
      <c r="D33" s="9" t="str">
        <f>IF(A33="","",VLOOKUP(A33,'ALIMENTS LISTE'!A:E,4,FALSE))</f>
        <v/>
      </c>
      <c r="E33" s="2"/>
      <c r="F33" s="13" t="str">
        <f>IF(B33="","",E33*B33/100)</f>
        <v/>
      </c>
      <c r="G33" s="13" t="str">
        <f>IF(C33="","",E33*C33/100)</f>
        <v/>
      </c>
      <c r="H33" s="13" t="str">
        <f>IF(D33="","",E33*D33/100)</f>
        <v/>
      </c>
      <c r="I33" s="6"/>
    </row>
    <row r="34" spans="1:9" x14ac:dyDescent="0.3">
      <c r="A34" s="1"/>
      <c r="B34" s="9" t="str">
        <f>IF(A34="","",VLOOKUP(A34,'ALIMENTS LISTE'!A:E,2,FALSE))</f>
        <v/>
      </c>
      <c r="C34" s="13" t="str">
        <f>IF(A34="","",VLOOKUP(A34,'ALIMENTS LISTE'!A:E,3,FALSE))</f>
        <v/>
      </c>
      <c r="D34" s="9" t="str">
        <f>IF(A34="","",VLOOKUP(A34,'ALIMENTS LISTE'!A:E,4,FALSE))</f>
        <v/>
      </c>
      <c r="E34" s="2"/>
      <c r="F34" s="13" t="str">
        <f>IF(B34="","",E34*B34/100)</f>
        <v/>
      </c>
      <c r="G34" s="13" t="str">
        <f>IF(C34="","",E34*C34/100)</f>
        <v/>
      </c>
      <c r="H34" s="13" t="str">
        <f>IF(D34="","",E34*D34/100)</f>
        <v/>
      </c>
      <c r="I34" s="6"/>
    </row>
    <row r="35" spans="1:9" x14ac:dyDescent="0.3">
      <c r="A35" s="1"/>
      <c r="B35" s="9" t="str">
        <f>IF(A35="","",VLOOKUP(A35,'ALIMENTS LISTE'!A:E,2,FALSE))</f>
        <v/>
      </c>
      <c r="C35" s="13" t="str">
        <f>IF(A35="","",VLOOKUP(A35,'ALIMENTS LISTE'!A:E,3,FALSE))</f>
        <v/>
      </c>
      <c r="D35" s="9" t="str">
        <f>IF(A35="","",VLOOKUP(A35,'ALIMENTS LISTE'!A:E,4,FALSE))</f>
        <v/>
      </c>
      <c r="E35" s="2"/>
      <c r="F35" s="13" t="str">
        <f>IF(B35="","",E35*B35/100)</f>
        <v/>
      </c>
      <c r="G35" s="13" t="str">
        <f>IF(C35="","",E35*C35/100)</f>
        <v/>
      </c>
      <c r="H35" s="13" t="str">
        <f>IF(D35="","",E35*D35/100)</f>
        <v/>
      </c>
      <c r="I35" s="6"/>
    </row>
    <row r="36" spans="1:9" x14ac:dyDescent="0.3">
      <c r="A36" s="1"/>
      <c r="B36" s="9" t="str">
        <f>IF(A36="","",VLOOKUP(A36,'ALIMENTS LISTE'!A:E,2,FALSE))</f>
        <v/>
      </c>
      <c r="C36" s="13" t="str">
        <f>IF(A36="","",VLOOKUP(A36,'ALIMENTS LISTE'!A:E,3,FALSE))</f>
        <v/>
      </c>
      <c r="D36" s="9" t="str">
        <f>IF(A36="","",VLOOKUP(A36,'ALIMENTS LISTE'!A:E,4,FALSE))</f>
        <v/>
      </c>
      <c r="E36" s="2"/>
      <c r="F36" s="13" t="str">
        <f>IF(B36="","",E36*B36/100)</f>
        <v/>
      </c>
      <c r="G36" s="13" t="str">
        <f>IF(C36="","",E36*C36/100)</f>
        <v/>
      </c>
      <c r="H36" s="13" t="str">
        <f>IF(D36="","",E36*D36/100)</f>
        <v/>
      </c>
      <c r="I36" s="6"/>
    </row>
    <row r="37" spans="1:9" x14ac:dyDescent="0.3">
      <c r="A37" s="1"/>
      <c r="B37" s="9" t="str">
        <f>IF(A37="","",VLOOKUP(A37,'ALIMENTS LISTE'!A:E,2,FALSE))</f>
        <v/>
      </c>
      <c r="C37" s="13" t="str">
        <f>IF(A37="","",VLOOKUP(A37,'ALIMENTS LISTE'!A:E,3,FALSE))</f>
        <v/>
      </c>
      <c r="D37" s="9" t="str">
        <f>IF(A37="","",VLOOKUP(A37,'ALIMENTS LISTE'!A:E,4,FALSE))</f>
        <v/>
      </c>
      <c r="E37" s="2"/>
      <c r="F37" s="13" t="str">
        <f>IF(B37="","",E37*B37/100)</f>
        <v/>
      </c>
      <c r="G37" s="13" t="str">
        <f>IF(C37="","",E37*C37/100)</f>
        <v/>
      </c>
      <c r="H37" s="13" t="str">
        <f>IF(D37="","",E37*D37/100)</f>
        <v/>
      </c>
      <c r="I37" s="6"/>
    </row>
    <row r="38" spans="1:9" x14ac:dyDescent="0.3">
      <c r="A38" s="15" t="s">
        <v>6</v>
      </c>
      <c r="B38" s="16"/>
      <c r="C38" s="16"/>
      <c r="D38" s="16"/>
      <c r="E38" s="22">
        <f>SUM(E27:E37)</f>
        <v>0</v>
      </c>
      <c r="F38" s="17">
        <f>SUM(F27:F37)</f>
        <v>0</v>
      </c>
      <c r="G38" s="17">
        <f>SUM(G27:G37)</f>
        <v>0</v>
      </c>
      <c r="H38" s="17">
        <f>SUM(H27:H37)</f>
        <v>0</v>
      </c>
      <c r="I38" s="6"/>
    </row>
    <row r="39" spans="1:9" x14ac:dyDescent="0.3">
      <c r="H39" s="24">
        <f>H38/2</f>
        <v>0</v>
      </c>
      <c r="I39" s="6"/>
    </row>
    <row r="40" spans="1:9" x14ac:dyDescent="0.3">
      <c r="A40" s="30" t="s">
        <v>114</v>
      </c>
      <c r="B40" s="30"/>
      <c r="C40" s="30"/>
      <c r="D40" s="30"/>
      <c r="E40" s="30"/>
      <c r="F40" s="30"/>
      <c r="G40" s="30"/>
      <c r="H40" s="30"/>
      <c r="I40" s="6"/>
    </row>
    <row r="41" spans="1:9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</v>
      </c>
      <c r="F41" s="2" t="s">
        <v>3</v>
      </c>
      <c r="G41" s="2" t="s">
        <v>2</v>
      </c>
      <c r="H41" s="2" t="s">
        <v>4</v>
      </c>
    </row>
    <row r="42" spans="1:9" x14ac:dyDescent="0.3">
      <c r="A42" s="1"/>
      <c r="B42" s="18" t="str">
        <f>IF(A42="","",VLOOKUP(A42,'ALIMENTS LISTE'!A:E,2,FALSE))</f>
        <v/>
      </c>
      <c r="C42" s="13" t="str">
        <f>IF(A42="","",VLOOKUP(A42,'ALIMENTS LISTE'!A:E,3,FALSE))</f>
        <v/>
      </c>
      <c r="D42" s="18" t="str">
        <f>IF(A42="","",VLOOKUP(A42,'ALIMENTS LISTE'!A:E,4,FALSE))</f>
        <v/>
      </c>
      <c r="E42" s="2"/>
      <c r="F42" s="13" t="str">
        <f>IF(B42="","",E42*B42/100)</f>
        <v/>
      </c>
      <c r="G42" s="13" t="str">
        <f>IF(C42="","",E42*C42/100)</f>
        <v/>
      </c>
      <c r="H42" s="13" t="str">
        <f>IF(D42="","",E42*D42/100)</f>
        <v/>
      </c>
      <c r="I42" s="5"/>
    </row>
    <row r="43" spans="1:9" x14ac:dyDescent="0.3">
      <c r="A43" s="1"/>
      <c r="B43" s="18" t="str">
        <f>IF(A43="","",VLOOKUP(A43,'ALIMENTS LISTE'!A:E,2,FALSE))</f>
        <v/>
      </c>
      <c r="C43" s="13" t="str">
        <f>IF(A43="","",VLOOKUP(A43,'ALIMENTS LISTE'!A:E,3,FALSE))</f>
        <v/>
      </c>
      <c r="D43" s="18" t="str">
        <f>IF(A43="","",VLOOKUP(A43,'ALIMENTS LISTE'!A:E,4,FALSE))</f>
        <v/>
      </c>
      <c r="E43" s="2"/>
      <c r="F43" s="13" t="str">
        <f>IF(B43="","",E43*B43/100)</f>
        <v/>
      </c>
      <c r="G43" s="13" t="str">
        <f>IF(C43="","",E43*C43/100)</f>
        <v/>
      </c>
      <c r="H43" s="13" t="str">
        <f>IF(D43="","",E43*D43/100)</f>
        <v/>
      </c>
      <c r="I43" s="6"/>
    </row>
    <row r="44" spans="1:9" x14ac:dyDescent="0.3">
      <c r="A44" s="1"/>
      <c r="B44" s="18" t="str">
        <f>IF(A44="","",VLOOKUP(A44,'ALIMENTS LISTE'!A:E,2,FALSE))</f>
        <v/>
      </c>
      <c r="C44" s="13" t="str">
        <f>IF(A44="","",VLOOKUP(A44,'ALIMENTS LISTE'!A:E,3,FALSE))</f>
        <v/>
      </c>
      <c r="D44" s="18" t="str">
        <f>IF(A44="","",VLOOKUP(A44,'ALIMENTS LISTE'!A:E,4,FALSE))</f>
        <v/>
      </c>
      <c r="E44" s="2"/>
      <c r="F44" s="13" t="str">
        <f>IF(B44="","",E44*B44/100)</f>
        <v/>
      </c>
      <c r="G44" s="13" t="str">
        <f>IF(C44="","",E44*C44/100)</f>
        <v/>
      </c>
      <c r="H44" s="13" t="str">
        <f>IF(D44="","",E44*D44/100)</f>
        <v/>
      </c>
      <c r="I44" s="6"/>
    </row>
    <row r="45" spans="1:9" x14ac:dyDescent="0.3">
      <c r="A45" s="1"/>
      <c r="B45" s="18" t="str">
        <f>IF(A45="","",VLOOKUP(A45,'ALIMENTS LISTE'!A:E,2,FALSE))</f>
        <v/>
      </c>
      <c r="C45" s="13" t="str">
        <f>IF(A45="","",VLOOKUP(A45,'ALIMENTS LISTE'!A:E,3,FALSE))</f>
        <v/>
      </c>
      <c r="D45" s="18" t="str">
        <f>IF(A45="","",VLOOKUP(A45,'ALIMENTS LISTE'!A:E,4,FALSE))</f>
        <v/>
      </c>
      <c r="E45" s="2"/>
      <c r="F45" s="13" t="str">
        <f>IF(B45="","",E45*B45/100)</f>
        <v/>
      </c>
      <c r="G45" s="13" t="str">
        <f>IF(C45="","",E45*C45/100)</f>
        <v/>
      </c>
      <c r="H45" s="13" t="str">
        <f>IF(D45="","",E45*D45/100)</f>
        <v/>
      </c>
      <c r="I45" s="6"/>
    </row>
    <row r="46" spans="1:9" x14ac:dyDescent="0.3">
      <c r="A46" s="1"/>
      <c r="B46" s="18" t="str">
        <f>IF(A46="","",VLOOKUP(A46,'ALIMENTS LISTE'!A:E,2,FALSE))</f>
        <v/>
      </c>
      <c r="C46" s="13" t="str">
        <f>IF(A46="","",VLOOKUP(A46,'ALIMENTS LISTE'!A:E,3,FALSE))</f>
        <v/>
      </c>
      <c r="D46" s="18" t="str">
        <f>IF(A46="","",VLOOKUP(A46,'ALIMENTS LISTE'!A:E,4,FALSE))</f>
        <v/>
      </c>
      <c r="E46" s="2"/>
      <c r="F46" s="13" t="str">
        <f>IF(B46="","",E46*B46/100)</f>
        <v/>
      </c>
      <c r="G46" s="13" t="str">
        <f>IF(C46="","",E46*C46/100)</f>
        <v/>
      </c>
      <c r="H46" s="13" t="str">
        <f>IF(D46="","",E46*D46/100)</f>
        <v/>
      </c>
      <c r="I46" s="6"/>
    </row>
    <row r="47" spans="1:9" x14ac:dyDescent="0.3">
      <c r="A47" s="1"/>
      <c r="B47" s="18" t="str">
        <f>IF(A47="","",VLOOKUP(A47,'ALIMENTS LISTE'!A:E,2,FALSE))</f>
        <v/>
      </c>
      <c r="C47" s="13" t="str">
        <f>IF(A47="","",VLOOKUP(A47,'ALIMENTS LISTE'!A:E,3,FALSE))</f>
        <v/>
      </c>
      <c r="D47" s="18" t="str">
        <f>IF(A47="","",VLOOKUP(A47,'ALIMENTS LISTE'!A:E,4,FALSE))</f>
        <v/>
      </c>
      <c r="E47" s="2"/>
      <c r="F47" s="13" t="str">
        <f>IF(B47="","",E47*B47/100)</f>
        <v/>
      </c>
      <c r="G47" s="13" t="str">
        <f>IF(C47="","",E47*C47/100)</f>
        <v/>
      </c>
      <c r="H47" s="13" t="str">
        <f>IF(D47="","",E47*D47/100)</f>
        <v/>
      </c>
      <c r="I47" s="6"/>
    </row>
    <row r="48" spans="1:9" x14ac:dyDescent="0.3">
      <c r="A48" s="1"/>
      <c r="B48" s="18" t="str">
        <f>IF(A48="","",VLOOKUP(A48,'ALIMENTS LISTE'!A:E,2,FALSE))</f>
        <v/>
      </c>
      <c r="C48" s="13" t="str">
        <f>IF(A48="","",VLOOKUP(A48,'ALIMENTS LISTE'!A:E,3,FALSE))</f>
        <v/>
      </c>
      <c r="D48" s="18" t="str">
        <f>IF(A48="","",VLOOKUP(A48,'ALIMENTS LISTE'!A:E,4,FALSE))</f>
        <v/>
      </c>
      <c r="E48" s="2"/>
      <c r="F48" s="13" t="str">
        <f>IF(B48="","",E48*B48/100)</f>
        <v/>
      </c>
      <c r="G48" s="13" t="str">
        <f>IF(C48="","",E48*C48/100)</f>
        <v/>
      </c>
      <c r="H48" s="13" t="str">
        <f>IF(D48="","",E48*D48/100)</f>
        <v/>
      </c>
      <c r="I48" s="6"/>
    </row>
    <row r="49" spans="1:9" x14ac:dyDescent="0.3">
      <c r="A49" s="1"/>
      <c r="B49" s="18" t="str">
        <f>IF(A49="","",VLOOKUP(A49,'ALIMENTS LISTE'!A:E,2,FALSE))</f>
        <v/>
      </c>
      <c r="C49" s="13" t="str">
        <f>IF(A49="","",VLOOKUP(A49,'ALIMENTS LISTE'!A:E,3,FALSE))</f>
        <v/>
      </c>
      <c r="D49" s="18" t="str">
        <f>IF(A49="","",VLOOKUP(A49,'ALIMENTS LISTE'!A:E,4,FALSE))</f>
        <v/>
      </c>
      <c r="E49" s="2"/>
      <c r="F49" s="13" t="str">
        <f>IF(B49="","",E49*B49/100)</f>
        <v/>
      </c>
      <c r="G49" s="13" t="str">
        <f>IF(C49="","",E49*C49/100)</f>
        <v/>
      </c>
      <c r="H49" s="13" t="str">
        <f>IF(D49="","",E49*D49/100)</f>
        <v/>
      </c>
      <c r="I49" s="6"/>
    </row>
    <row r="50" spans="1:9" x14ac:dyDescent="0.3">
      <c r="A50" s="15" t="s">
        <v>6</v>
      </c>
      <c r="B50" s="17">
        <f t="shared" ref="B50:G50" si="0">SUM(B42:B49)</f>
        <v>0</v>
      </c>
      <c r="C50" s="17">
        <f t="shared" si="0"/>
        <v>0</v>
      </c>
      <c r="D50" s="17">
        <f t="shared" si="0"/>
        <v>0</v>
      </c>
      <c r="E50" s="17">
        <f t="shared" si="0"/>
        <v>0</v>
      </c>
      <c r="F50" s="17">
        <f t="shared" si="0"/>
        <v>0</v>
      </c>
      <c r="G50" s="17">
        <f t="shared" si="0"/>
        <v>0</v>
      </c>
      <c r="H50" s="17">
        <f>SUM(H42:H49)</f>
        <v>0</v>
      </c>
      <c r="I50" s="6"/>
    </row>
    <row r="51" spans="1:9" x14ac:dyDescent="0.3">
      <c r="A51" s="15" t="s">
        <v>118</v>
      </c>
      <c r="B51" s="17"/>
      <c r="C51" s="17"/>
      <c r="D51" s="17"/>
      <c r="E51" s="17"/>
      <c r="F51" s="17"/>
      <c r="G51" s="17"/>
      <c r="H51" s="17">
        <f>H50+(H38/2)</f>
        <v>0</v>
      </c>
      <c r="I51" s="6"/>
    </row>
    <row r="52" spans="1:9" x14ac:dyDescent="0.3">
      <c r="I52" s="6"/>
    </row>
    <row r="53" spans="1:9" x14ac:dyDescent="0.3">
      <c r="A53" s="30" t="s">
        <v>115</v>
      </c>
      <c r="B53" s="30"/>
      <c r="C53" s="30"/>
      <c r="D53" s="30"/>
      <c r="E53" s="30"/>
      <c r="F53" s="30"/>
      <c r="G53" s="30"/>
      <c r="H53" s="30"/>
      <c r="I53" s="6"/>
    </row>
    <row r="54" spans="1:9" x14ac:dyDescent="0.3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</v>
      </c>
      <c r="F54" s="2" t="s">
        <v>3</v>
      </c>
      <c r="G54" s="2" t="s">
        <v>2</v>
      </c>
      <c r="H54" s="2" t="s">
        <v>4</v>
      </c>
      <c r="I54" s="6"/>
    </row>
    <row r="55" spans="1:9" ht="28.8" customHeight="1" x14ac:dyDescent="0.3">
      <c r="A55" s="1"/>
      <c r="B55" s="9" t="str">
        <f>IF(A55="","",VLOOKUP(A55,'ALIMENTS LISTE'!A:E,2,FALSE))</f>
        <v/>
      </c>
      <c r="C55" s="13" t="str">
        <f>IF(A55="","",VLOOKUP(A55,'ALIMENTS LISTE'!A:E,3,FALSE))</f>
        <v/>
      </c>
      <c r="D55" s="9" t="str">
        <f>IF(A55="","",VLOOKUP(A55,'ALIMENTS LISTE'!A:E,4,FALSE))</f>
        <v/>
      </c>
      <c r="E55" s="2"/>
      <c r="F55" s="13" t="str">
        <f>IF(B55="","",E55*B55/100)</f>
        <v/>
      </c>
      <c r="G55" s="13" t="str">
        <f>IF(C55="","",E55*C55/100)</f>
        <v/>
      </c>
      <c r="H55" s="13" t="str">
        <f>IF(D55="","",E55*D55/100)</f>
        <v/>
      </c>
      <c r="I55" s="6"/>
    </row>
    <row r="56" spans="1:9" x14ac:dyDescent="0.3">
      <c r="A56" s="1"/>
      <c r="B56" s="9" t="str">
        <f>IF(A56="","",VLOOKUP(A56,'ALIMENTS LISTE'!A:E,2,FALSE))</f>
        <v/>
      </c>
      <c r="C56" s="13" t="str">
        <f>IF(A56="","",VLOOKUP(A56,'ALIMENTS LISTE'!A:E,3,FALSE))</f>
        <v/>
      </c>
      <c r="D56" s="9" t="str">
        <f>IF(A56="","",VLOOKUP(A56,'ALIMENTS LISTE'!A:E,4,FALSE))</f>
        <v/>
      </c>
      <c r="E56" s="2"/>
      <c r="F56" s="13" t="str">
        <f>IF(B56="","",E56*B56/100)</f>
        <v/>
      </c>
      <c r="G56" s="13" t="str">
        <f>IF(C56="","",E56*C56/100)</f>
        <v/>
      </c>
      <c r="H56" s="13" t="str">
        <f>IF(D56="","",E56*D56/100)</f>
        <v/>
      </c>
      <c r="I56" s="6"/>
    </row>
    <row r="57" spans="1:9" x14ac:dyDescent="0.3">
      <c r="A57" s="1"/>
      <c r="B57" s="9" t="str">
        <f>IF(A57="","",VLOOKUP(A57,'ALIMENTS LISTE'!A:E,2,FALSE))</f>
        <v/>
      </c>
      <c r="C57" s="13" t="str">
        <f>IF(A57="","",VLOOKUP(A57,'ALIMENTS LISTE'!A:E,3,FALSE))</f>
        <v/>
      </c>
      <c r="D57" s="9" t="str">
        <f>IF(A57="","",VLOOKUP(A57,'ALIMENTS LISTE'!A:E,4,FALSE))</f>
        <v/>
      </c>
      <c r="E57" s="2"/>
      <c r="F57" s="13" t="str">
        <f>IF(B57="","",E57*B57/100)</f>
        <v/>
      </c>
      <c r="G57" s="13" t="str">
        <f>IF(C57="","",E57*C57/100)</f>
        <v/>
      </c>
      <c r="H57" s="13" t="str">
        <f>IF(D57="","",E57*D57/100)</f>
        <v/>
      </c>
    </row>
    <row r="58" spans="1:9" x14ac:dyDescent="0.3">
      <c r="A58" s="1"/>
      <c r="B58" s="18" t="str">
        <f>IF(A58="","",VLOOKUP(A58,'ALIMENTS LISTE'!A:E,2,FALSE))</f>
        <v/>
      </c>
      <c r="C58" s="13" t="str">
        <f>IF(A58="","",VLOOKUP(A58,'ALIMENTS LISTE'!A:E,3,FALSE))</f>
        <v/>
      </c>
      <c r="D58" s="18" t="str">
        <f>IF(A58="","",VLOOKUP(A58,'ALIMENTS LISTE'!A:E,4,FALSE))</f>
        <v/>
      </c>
      <c r="E58" s="2"/>
      <c r="F58" s="13" t="str">
        <f>IF(B58="","",E58*B58/100)</f>
        <v/>
      </c>
      <c r="G58" s="13" t="str">
        <f>IF(C58="","",E58*C58/100)</f>
        <v/>
      </c>
      <c r="H58" s="13" t="str">
        <f>IF(D58="","",E58*D58/100)</f>
        <v/>
      </c>
    </row>
    <row r="59" spans="1:9" x14ac:dyDescent="0.3">
      <c r="A59" s="1"/>
      <c r="B59" s="18" t="str">
        <f>IF(A59="","",VLOOKUP(A59,'ALIMENTS LISTE'!A:E,2,FALSE))</f>
        <v/>
      </c>
      <c r="C59" s="13" t="str">
        <f>IF(A59="","",VLOOKUP(A59,'ALIMENTS LISTE'!A:E,3,FALSE))</f>
        <v/>
      </c>
      <c r="D59" s="18" t="str">
        <f>IF(A59="","",VLOOKUP(A59,'ALIMENTS LISTE'!A:E,4,FALSE))</f>
        <v/>
      </c>
      <c r="E59" s="2"/>
      <c r="F59" s="13" t="str">
        <f>IF(B59="","",E59*B59/100)</f>
        <v/>
      </c>
      <c r="G59" s="13" t="str">
        <f>IF(C59="","",E59*C59/100)</f>
        <v/>
      </c>
      <c r="H59" s="13" t="str">
        <f>IF(D59="","",E59*D59/100)</f>
        <v/>
      </c>
    </row>
    <row r="60" spans="1:9" x14ac:dyDescent="0.3">
      <c r="A60" s="1"/>
      <c r="B60" s="18" t="str">
        <f>IF(A60="","",VLOOKUP(A60,'ALIMENTS LISTE'!A:E,2,FALSE))</f>
        <v/>
      </c>
      <c r="C60" s="13" t="str">
        <f>IF(A60="","",VLOOKUP(A60,'ALIMENTS LISTE'!A:E,3,FALSE))</f>
        <v/>
      </c>
      <c r="D60" s="18" t="str">
        <f>IF(A60="","",VLOOKUP(A60,'ALIMENTS LISTE'!A:E,4,FALSE))</f>
        <v/>
      </c>
      <c r="E60" s="2"/>
      <c r="F60" s="13" t="str">
        <f>IF(B60="","",E60*B60/100)</f>
        <v/>
      </c>
      <c r="G60" s="13" t="str">
        <f>IF(C60="","",E60*C60/100)</f>
        <v/>
      </c>
      <c r="H60" s="13" t="str">
        <f>IF(D60="","",E60*D60/100)</f>
        <v/>
      </c>
    </row>
    <row r="61" spans="1:9" x14ac:dyDescent="0.3">
      <c r="A61" s="1"/>
      <c r="B61" s="18" t="str">
        <f>IF(A61="","",VLOOKUP(A61,'ALIMENTS LISTE'!A:E,2,FALSE))</f>
        <v/>
      </c>
      <c r="C61" s="13" t="str">
        <f>IF(A61="","",VLOOKUP(A61,'ALIMENTS LISTE'!A:E,3,FALSE))</f>
        <v/>
      </c>
      <c r="D61" s="18" t="str">
        <f>IF(A61="","",VLOOKUP(A61,'ALIMENTS LISTE'!A:E,4,FALSE))</f>
        <v/>
      </c>
      <c r="E61" s="2"/>
      <c r="F61" s="13" t="str">
        <f>IF(B61="","",E61*B61/100)</f>
        <v/>
      </c>
      <c r="G61" s="13" t="str">
        <f>IF(C61="","",E61*C61/100)</f>
        <v/>
      </c>
      <c r="H61" s="13" t="str">
        <f>IF(D61="","",E61*D61/100)</f>
        <v/>
      </c>
    </row>
    <row r="62" spans="1:9" x14ac:dyDescent="0.3">
      <c r="A62" s="1"/>
      <c r="B62" s="18" t="str">
        <f>IF(A62="","",VLOOKUP(A62,'ALIMENTS LISTE'!A:E,2,FALSE))</f>
        <v/>
      </c>
      <c r="C62" s="13" t="str">
        <f>IF(A62="","",VLOOKUP(A62,'ALIMENTS LISTE'!A:E,3,FALSE))</f>
        <v/>
      </c>
      <c r="D62" s="18" t="str">
        <f>IF(A62="","",VLOOKUP(A62,'ALIMENTS LISTE'!A:E,4,FALSE))</f>
        <v/>
      </c>
      <c r="E62" s="2"/>
      <c r="F62" s="13" t="str">
        <f>IF(B62="","",E62*B62/100)</f>
        <v/>
      </c>
      <c r="G62" s="13" t="str">
        <f>IF(C62="","",E62*C62/100)</f>
        <v/>
      </c>
      <c r="H62" s="13" t="str">
        <f>IF(D62="","",E62*D62/100)</f>
        <v/>
      </c>
    </row>
    <row r="63" spans="1:9" x14ac:dyDescent="0.3">
      <c r="A63" s="15" t="s">
        <v>6</v>
      </c>
      <c r="B63" s="17">
        <f>SUM(B55:B62)</f>
        <v>0</v>
      </c>
      <c r="C63" s="17">
        <f t="shared" ref="C63:H63" si="1">SUM(C55:C62)</f>
        <v>0</v>
      </c>
      <c r="D63" s="17">
        <f t="shared" si="1"/>
        <v>0</v>
      </c>
      <c r="E63" s="17">
        <f t="shared" si="1"/>
        <v>0</v>
      </c>
      <c r="F63" s="17">
        <f t="shared" si="1"/>
        <v>0</v>
      </c>
      <c r="G63" s="17">
        <f t="shared" si="1"/>
        <v>0</v>
      </c>
      <c r="H63" s="17">
        <f t="shared" si="1"/>
        <v>0</v>
      </c>
    </row>
    <row r="64" spans="1:9" x14ac:dyDescent="0.3">
      <c r="E64">
        <f>E63*0.75</f>
        <v>0</v>
      </c>
      <c r="H64" s="24">
        <f>H63*0.75</f>
        <v>0</v>
      </c>
    </row>
    <row r="65" spans="1:8" x14ac:dyDescent="0.3">
      <c r="A65" s="30" t="s">
        <v>117</v>
      </c>
      <c r="B65" s="30"/>
      <c r="C65" s="30"/>
      <c r="D65" s="30"/>
      <c r="E65" s="30"/>
      <c r="F65" s="30"/>
      <c r="G65" s="30"/>
      <c r="H65" s="30"/>
    </row>
    <row r="66" spans="1:8" x14ac:dyDescent="0.3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</v>
      </c>
      <c r="F66" s="2" t="s">
        <v>3</v>
      </c>
      <c r="G66" s="2" t="s">
        <v>2</v>
      </c>
      <c r="H66" s="2" t="s">
        <v>4</v>
      </c>
    </row>
    <row r="67" spans="1:8" x14ac:dyDescent="0.3">
      <c r="A67" s="1"/>
      <c r="B67" s="9" t="str">
        <f>IF(A67="","",VLOOKUP(A67,'ALIMENTS LISTE'!A:E,2,FALSE))</f>
        <v/>
      </c>
      <c r="C67" s="13" t="str">
        <f>IF(A67="","",VLOOKUP(A67,'ALIMENTS LISTE'!A:E,3,FALSE))</f>
        <v/>
      </c>
      <c r="D67" s="9" t="str">
        <f>IF(A67="","",VLOOKUP(A67,'ALIMENTS LISTE'!A:E,4,FALSE))</f>
        <v/>
      </c>
      <c r="E67" s="2"/>
      <c r="F67" s="13" t="str">
        <f>IF(B67="","",E67*B67/100)</f>
        <v/>
      </c>
      <c r="G67" s="13" t="str">
        <f>IF(C67="","",E67*C67/100)</f>
        <v/>
      </c>
      <c r="H67" s="13" t="str">
        <f>IF(D67="","",E67*D67/100)</f>
        <v/>
      </c>
    </row>
    <row r="68" spans="1:8" x14ac:dyDescent="0.3">
      <c r="A68" s="1"/>
      <c r="B68" s="18" t="str">
        <f>IF(A68="","",VLOOKUP(A68,'ALIMENTS LISTE'!A:E,2,FALSE))</f>
        <v/>
      </c>
      <c r="C68" s="13" t="str">
        <f>IF(A68="","",VLOOKUP(A68,'ALIMENTS LISTE'!A:E,3,FALSE))</f>
        <v/>
      </c>
      <c r="D68" s="18" t="str">
        <f>IF(A68="","",VLOOKUP(A68,'ALIMENTS LISTE'!A:E,4,FALSE))</f>
        <v/>
      </c>
      <c r="E68" s="2"/>
      <c r="F68" s="13" t="str">
        <f>IF(B68="","",E68*B68/100)</f>
        <v/>
      </c>
      <c r="G68" s="13" t="str">
        <f>IF(C68="","",E68*C68/100)</f>
        <v/>
      </c>
      <c r="H68" s="13" t="str">
        <f>IF(D68="","",E68*D68/100)</f>
        <v/>
      </c>
    </row>
    <row r="69" spans="1:8" x14ac:dyDescent="0.3">
      <c r="A69" s="1"/>
      <c r="B69" s="18" t="str">
        <f>IF(A69="","",VLOOKUP(A69,'ALIMENTS LISTE'!A:E,2,FALSE))</f>
        <v/>
      </c>
      <c r="C69" s="13" t="str">
        <f>IF(A69="","",VLOOKUP(A69,'ALIMENTS LISTE'!A:E,3,FALSE))</f>
        <v/>
      </c>
      <c r="D69" s="18" t="str">
        <f>IF(A69="","",VLOOKUP(A69,'ALIMENTS LISTE'!A:E,4,FALSE))</f>
        <v/>
      </c>
      <c r="E69" s="2"/>
      <c r="F69" s="13" t="str">
        <f>IF(B69="","",E69*B69/100)</f>
        <v/>
      </c>
      <c r="G69" s="13" t="str">
        <f>IF(C69="","",E69*C69/100)</f>
        <v/>
      </c>
      <c r="H69" s="13" t="str">
        <f>IF(D69="","",E69*D69/100)</f>
        <v/>
      </c>
    </row>
    <row r="70" spans="1:8" x14ac:dyDescent="0.3">
      <c r="A70" s="1"/>
      <c r="B70" s="18" t="str">
        <f>IF(A70="","",VLOOKUP(A70,'ALIMENTS LISTE'!A:E,2,FALSE))</f>
        <v/>
      </c>
      <c r="C70" s="13" t="str">
        <f>IF(A70="","",VLOOKUP(A70,'ALIMENTS LISTE'!A:E,3,FALSE))</f>
        <v/>
      </c>
      <c r="D70" s="18" t="str">
        <f>IF(A70="","",VLOOKUP(A70,'ALIMENTS LISTE'!A:E,4,FALSE))</f>
        <v/>
      </c>
      <c r="E70" s="2"/>
      <c r="F70" s="13" t="str">
        <f>IF(B70="","",E70*B70/100)</f>
        <v/>
      </c>
      <c r="G70" s="13" t="str">
        <f>IF(C70="","",E70*C70/100)</f>
        <v/>
      </c>
      <c r="H70" s="13" t="str">
        <f>IF(D70="","",E70*D70/100)</f>
        <v/>
      </c>
    </row>
    <row r="71" spans="1:8" x14ac:dyDescent="0.3">
      <c r="A71" s="1"/>
      <c r="B71" s="18" t="str">
        <f>IF(A71="","",VLOOKUP(A71,'ALIMENTS LISTE'!A:E,2,FALSE))</f>
        <v/>
      </c>
      <c r="C71" s="13" t="str">
        <f>IF(A71="","",VLOOKUP(A71,'ALIMENTS LISTE'!A:E,3,FALSE))</f>
        <v/>
      </c>
      <c r="D71" s="18" t="str">
        <f>IF(A71="","",VLOOKUP(A71,'ALIMENTS LISTE'!A:E,4,FALSE))</f>
        <v/>
      </c>
      <c r="E71" s="2"/>
      <c r="F71" s="13" t="str">
        <f>IF(B71="","",E71*B71/100)</f>
        <v/>
      </c>
      <c r="G71" s="13" t="str">
        <f>IF(C71="","",E71*C71/100)</f>
        <v/>
      </c>
      <c r="H71" s="13" t="str">
        <f>IF(D71="","",E71*D71/100)</f>
        <v/>
      </c>
    </row>
    <row r="72" spans="1:8" x14ac:dyDescent="0.3">
      <c r="A72" s="1"/>
      <c r="B72" s="18" t="str">
        <f>IF(A72="","",VLOOKUP(A72,'ALIMENTS LISTE'!A:E,2,FALSE))</f>
        <v/>
      </c>
      <c r="C72" s="13" t="str">
        <f>IF(A72="","",VLOOKUP(A72,'ALIMENTS LISTE'!A:E,3,FALSE))</f>
        <v/>
      </c>
      <c r="D72" s="18" t="str">
        <f>IF(A72="","",VLOOKUP(A72,'ALIMENTS LISTE'!A:E,4,FALSE))</f>
        <v/>
      </c>
      <c r="E72" s="2"/>
      <c r="F72" s="13" t="str">
        <f>IF(B72="","",E72*B72/100)</f>
        <v/>
      </c>
      <c r="G72" s="13" t="str">
        <f>IF(C72="","",E72*C72/100)</f>
        <v/>
      </c>
      <c r="H72" s="13" t="str">
        <f>IF(D72="","",E72*D72/100)</f>
        <v/>
      </c>
    </row>
    <row r="73" spans="1:8" x14ac:dyDescent="0.3">
      <c r="A73" s="1"/>
      <c r="B73" s="18" t="str">
        <f>IF(A73="","",VLOOKUP(A73,'ALIMENTS LISTE'!A:E,2,FALSE))</f>
        <v/>
      </c>
      <c r="C73" s="13" t="str">
        <f>IF(A73="","",VLOOKUP(A73,'ALIMENTS LISTE'!A:E,3,FALSE))</f>
        <v/>
      </c>
      <c r="D73" s="18" t="str">
        <f>IF(A73="","",VLOOKUP(A73,'ALIMENTS LISTE'!A:E,4,FALSE))</f>
        <v/>
      </c>
      <c r="E73" s="2"/>
      <c r="F73" s="13" t="str">
        <f>IF(B73="","",E73*B73/100)</f>
        <v/>
      </c>
      <c r="G73" s="13" t="str">
        <f>IF(C73="","",E73*C73/100)</f>
        <v/>
      </c>
      <c r="H73" s="13" t="str">
        <f>IF(D73="","",E73*D73/100)</f>
        <v/>
      </c>
    </row>
    <row r="74" spans="1:8" x14ac:dyDescent="0.3">
      <c r="A74" s="1"/>
      <c r="B74" s="18" t="str">
        <f>IF(A74="","",VLOOKUP(A74,'ALIMENTS LISTE'!A:E,2,FALSE))</f>
        <v/>
      </c>
      <c r="C74" s="13" t="str">
        <f>IF(A74="","",VLOOKUP(A74,'ALIMENTS LISTE'!A:E,3,FALSE))</f>
        <v/>
      </c>
      <c r="D74" s="18" t="str">
        <f>IF(A74="","",VLOOKUP(A74,'ALIMENTS LISTE'!A:E,4,FALSE))</f>
        <v/>
      </c>
      <c r="E74" s="2"/>
      <c r="F74" s="13" t="str">
        <f>IF(B74="","",E74*B74/100)</f>
        <v/>
      </c>
      <c r="G74" s="13" t="str">
        <f>IF(C74="","",E74*C74/100)</f>
        <v/>
      </c>
      <c r="H74" s="13" t="str">
        <f>IF(D74="","",E74*D74/100)</f>
        <v/>
      </c>
    </row>
    <row r="75" spans="1:8" x14ac:dyDescent="0.3">
      <c r="A75" s="1"/>
      <c r="B75" s="18" t="str">
        <f>IF(A75="","",VLOOKUP(A75,'ALIMENTS LISTE'!A:E,2,FALSE))</f>
        <v/>
      </c>
      <c r="C75" s="13" t="str">
        <f>IF(A75="","",VLOOKUP(A75,'ALIMENTS LISTE'!A:E,3,FALSE))</f>
        <v/>
      </c>
      <c r="D75" s="18" t="str">
        <f>IF(A75="","",VLOOKUP(A75,'ALIMENTS LISTE'!A:E,4,FALSE))</f>
        <v/>
      </c>
      <c r="E75" s="2"/>
      <c r="F75" s="13" t="str">
        <f>IF(B75="","",E75*B75/100)</f>
        <v/>
      </c>
      <c r="G75" s="13" t="str">
        <f>IF(C75="","",E75*C75/100)</f>
        <v/>
      </c>
      <c r="H75" s="13" t="str">
        <f>IF(D75="","",E75*D75/100)</f>
        <v/>
      </c>
    </row>
    <row r="76" spans="1:8" x14ac:dyDescent="0.3">
      <c r="A76" s="15" t="s">
        <v>6</v>
      </c>
      <c r="B76" s="17">
        <f>SUM(B67:B75)</f>
        <v>0</v>
      </c>
      <c r="C76" s="17">
        <f t="shared" ref="C76:H76" si="2">SUM(C67:C75)</f>
        <v>0</v>
      </c>
      <c r="D76" s="17">
        <f t="shared" si="2"/>
        <v>0</v>
      </c>
      <c r="E76" s="17">
        <f t="shared" si="2"/>
        <v>0</v>
      </c>
      <c r="F76" s="17">
        <f t="shared" si="2"/>
        <v>0</v>
      </c>
      <c r="G76" s="17">
        <f t="shared" si="2"/>
        <v>0</v>
      </c>
      <c r="H76" s="17">
        <f t="shared" si="2"/>
        <v>0</v>
      </c>
    </row>
    <row r="78" spans="1:8" x14ac:dyDescent="0.3">
      <c r="A78" s="30" t="s">
        <v>155</v>
      </c>
      <c r="B78" s="30"/>
      <c r="C78" s="30"/>
      <c r="D78" s="30"/>
      <c r="E78" s="30"/>
      <c r="F78" s="30"/>
      <c r="G78" s="30"/>
      <c r="H78" s="30"/>
    </row>
    <row r="79" spans="1:8" x14ac:dyDescent="0.3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</v>
      </c>
      <c r="F79" s="2" t="s">
        <v>3</v>
      </c>
      <c r="G79" s="2" t="s">
        <v>2</v>
      </c>
      <c r="H79" s="2" t="s">
        <v>4</v>
      </c>
    </row>
    <row r="80" spans="1:8" x14ac:dyDescent="0.3">
      <c r="A80" s="1"/>
      <c r="B80" s="18" t="str">
        <f>IF(A80="","",VLOOKUP(A80,'ALIMENTS LISTE'!A:E,2,FALSE))</f>
        <v/>
      </c>
      <c r="C80" s="13" t="str">
        <f>IF(A80="","",VLOOKUP(A80,'ALIMENTS LISTE'!A:E,3,FALSE))</f>
        <v/>
      </c>
      <c r="D80" s="18" t="str">
        <f>IF(A80="","",VLOOKUP(A80,'ALIMENTS LISTE'!A:E,4,FALSE))</f>
        <v/>
      </c>
      <c r="E80" s="2"/>
      <c r="F80" s="13" t="str">
        <f>IF(B80="","",E80*B80/100)</f>
        <v/>
      </c>
      <c r="G80" s="13" t="str">
        <f>IF(C80="","",E80*C80/100)</f>
        <v/>
      </c>
      <c r="H80" s="13" t="str">
        <f>IF(D80="","",E80*D80/100)</f>
        <v/>
      </c>
    </row>
    <row r="81" spans="1:9" x14ac:dyDescent="0.3">
      <c r="A81" s="1"/>
      <c r="B81" s="18" t="str">
        <f>IF(A81="","",VLOOKUP(A81,'ALIMENTS LISTE'!A:E,2,FALSE))</f>
        <v/>
      </c>
      <c r="C81" s="13" t="str">
        <f>IF(A81="","",VLOOKUP(A81,'ALIMENTS LISTE'!A:E,3,FALSE))</f>
        <v/>
      </c>
      <c r="D81" s="18" t="str">
        <f>IF(A81="","",VLOOKUP(A81,'ALIMENTS LISTE'!A:E,4,FALSE))</f>
        <v/>
      </c>
      <c r="E81" s="2"/>
      <c r="F81" s="13" t="str">
        <f>IF(B81="","",E81*B81/100)</f>
        <v/>
      </c>
      <c r="G81" s="13" t="str">
        <f>IF(C81="","",E81*C81/100)</f>
        <v/>
      </c>
      <c r="H81" s="13" t="str">
        <f>IF(D81="","",E81*D81/100)</f>
        <v/>
      </c>
    </row>
    <row r="82" spans="1:9" x14ac:dyDescent="0.3">
      <c r="A82" s="1"/>
      <c r="B82" s="18" t="str">
        <f>IF(A82="","",VLOOKUP(A82,'ALIMENTS LISTE'!A:E,2,FALSE))</f>
        <v/>
      </c>
      <c r="C82" s="13" t="str">
        <f>IF(A82="","",VLOOKUP(A82,'ALIMENTS LISTE'!A:E,3,FALSE))</f>
        <v/>
      </c>
      <c r="D82" s="18" t="str">
        <f>IF(A82="","",VLOOKUP(A82,'ALIMENTS LISTE'!A:E,4,FALSE))</f>
        <v/>
      </c>
      <c r="E82" s="2"/>
      <c r="F82" s="13" t="str">
        <f>IF(B82="","",E82*B82/100)</f>
        <v/>
      </c>
      <c r="G82" s="13" t="str">
        <f>IF(C82="","",E82*C82/100)</f>
        <v/>
      </c>
      <c r="H82" s="13" t="str">
        <f>IF(D82="","",E82*D82/100)</f>
        <v/>
      </c>
    </row>
    <row r="83" spans="1:9" x14ac:dyDescent="0.3">
      <c r="A83" s="1"/>
      <c r="B83" s="18" t="str">
        <f>IF(A83="","",VLOOKUP(A83,'ALIMENTS LISTE'!A:E,2,FALSE))</f>
        <v/>
      </c>
      <c r="C83" s="13" t="str">
        <f>IF(A83="","",VLOOKUP(A83,'ALIMENTS LISTE'!A:E,3,FALSE))</f>
        <v/>
      </c>
      <c r="D83" s="18" t="str">
        <f>IF(A83="","",VLOOKUP(A83,'ALIMENTS LISTE'!A:E,4,FALSE))</f>
        <v/>
      </c>
      <c r="E83" s="2"/>
      <c r="F83" s="13" t="str">
        <f>IF(B83="","",E83*B83/100)</f>
        <v/>
      </c>
      <c r="G83" s="13" t="str">
        <f>IF(C83="","",E83*C83/100)</f>
        <v/>
      </c>
      <c r="H83" s="13" t="str">
        <f>IF(D83="","",E83*D83/100)</f>
        <v/>
      </c>
    </row>
    <row r="84" spans="1:9" x14ac:dyDescent="0.3">
      <c r="A84" s="1"/>
      <c r="B84" s="18" t="str">
        <f>IF(A84="","",VLOOKUP(A84,'ALIMENTS LISTE'!A:E,2,FALSE))</f>
        <v/>
      </c>
      <c r="C84" s="13" t="str">
        <f>IF(A84="","",VLOOKUP(A84,'ALIMENTS LISTE'!A:E,3,FALSE))</f>
        <v/>
      </c>
      <c r="D84" s="18" t="str">
        <f>IF(A84="","",VLOOKUP(A84,'ALIMENTS LISTE'!A:E,4,FALSE))</f>
        <v/>
      </c>
      <c r="E84" s="2"/>
      <c r="F84" s="13" t="str">
        <f>IF(B84="","",E84*B84/100)</f>
        <v/>
      </c>
      <c r="G84" s="13" t="str">
        <f>IF(C84="","",E84*C84/100)</f>
        <v/>
      </c>
      <c r="H84" s="13" t="str">
        <f>IF(D84="","",E84*D84/100)</f>
        <v/>
      </c>
    </row>
    <row r="85" spans="1:9" x14ac:dyDescent="0.3">
      <c r="A85" s="15" t="s">
        <v>6</v>
      </c>
      <c r="B85" s="17">
        <f t="shared" ref="B85:G85" si="3">SUM(B80:B84)</f>
        <v>0</v>
      </c>
      <c r="C85" s="17">
        <f t="shared" si="3"/>
        <v>0</v>
      </c>
      <c r="D85" s="17">
        <f t="shared" si="3"/>
        <v>0</v>
      </c>
      <c r="E85" s="17">
        <f t="shared" si="3"/>
        <v>0</v>
      </c>
      <c r="F85" s="17">
        <f t="shared" si="3"/>
        <v>0</v>
      </c>
      <c r="G85" s="17">
        <f t="shared" si="3"/>
        <v>0</v>
      </c>
      <c r="H85" s="17">
        <f>SUM(H80:H84)</f>
        <v>0</v>
      </c>
    </row>
    <row r="86" spans="1:9" x14ac:dyDescent="0.3">
      <c r="A86" s="15" t="s">
        <v>124</v>
      </c>
      <c r="B86" s="17"/>
      <c r="C86" s="17"/>
      <c r="D86" s="17"/>
      <c r="E86" s="17"/>
      <c r="F86" s="17"/>
      <c r="G86" s="17"/>
      <c r="H86" s="17">
        <f>H76+H85+(H38/2)+(H63-H64)</f>
        <v>0</v>
      </c>
    </row>
    <row r="88" spans="1:9" x14ac:dyDescent="0.3">
      <c r="I88"/>
    </row>
    <row r="89" spans="1:9" x14ac:dyDescent="0.3">
      <c r="I89"/>
    </row>
    <row r="90" spans="1:9" x14ac:dyDescent="0.3">
      <c r="I90"/>
    </row>
    <row r="91" spans="1:9" x14ac:dyDescent="0.3">
      <c r="I91"/>
    </row>
    <row r="92" spans="1:9" x14ac:dyDescent="0.3">
      <c r="I92"/>
    </row>
    <row r="93" spans="1:9" x14ac:dyDescent="0.3">
      <c r="I93"/>
    </row>
    <row r="94" spans="1:9" x14ac:dyDescent="0.3">
      <c r="I94"/>
    </row>
    <row r="95" spans="1:9" x14ac:dyDescent="0.3">
      <c r="I95"/>
    </row>
    <row r="96" spans="1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F97F6C-A847-4681-985B-1A7834800EDA}">
          <x14:formula1>
            <xm:f>'ALIMENTS LISTE'!$A$3:$A$300</xm:f>
          </x14:formula1>
          <xm:sqref>A15</xm:sqref>
        </x14:dataValidation>
        <x14:dataValidation type="list" allowBlank="1" showInputMessage="1" showErrorMessage="1" xr:uid="{35E21BE4-9644-4511-9E0F-044BC7374233}">
          <x14:formula1>
            <xm:f>'ALIMENTS LISTE'!$A$2:$A$300</xm:f>
          </x14:formula1>
          <xm:sqref>A13 A16:A22 A14</xm:sqref>
        </x14:dataValidation>
        <x14:dataValidation type="list" allowBlank="1" showInputMessage="1" showErrorMessage="1" xr:uid="{97F9A5FA-5689-4B94-A3DB-B064381C0513}">
          <x14:formula1>
            <xm:f>'ALIMENTS LISTE'!$A$2:$A$400</xm:f>
          </x14:formula1>
          <xm:sqref>A27:A37 A42:A49 A55:A62 A67:A75 A80:A84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09DB-3497-4B03-B924-7A374CDB6EAB}">
  <dimension ref="A1:J176"/>
  <sheetViews>
    <sheetView workbookViewId="0">
      <pane ySplit="1" topLeftCell="A20" activePane="bottomLeft" state="frozen"/>
      <selection pane="bottomLeft" activeCell="K24" sqref="K24"/>
    </sheetView>
  </sheetViews>
  <sheetFormatPr baseColWidth="10" defaultRowHeight="14.4" x14ac:dyDescent="0.3"/>
  <cols>
    <col min="1" max="1" width="25.21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3" spans="1:4" x14ac:dyDescent="0.3">
      <c r="A3" t="s">
        <v>53</v>
      </c>
      <c r="B3">
        <v>363</v>
      </c>
      <c r="C3">
        <v>6</v>
      </c>
      <c r="D3">
        <v>145</v>
      </c>
    </row>
    <row r="4" spans="1:4" x14ac:dyDescent="0.3">
      <c r="A4" t="s">
        <v>162</v>
      </c>
      <c r="B4">
        <v>69</v>
      </c>
      <c r="C4">
        <v>0.9</v>
      </c>
      <c r="D4">
        <v>45</v>
      </c>
    </row>
    <row r="5" spans="1:4" x14ac:dyDescent="0.3">
      <c r="A5" t="s">
        <v>54</v>
      </c>
      <c r="B5">
        <v>335</v>
      </c>
      <c r="C5">
        <v>4.3</v>
      </c>
      <c r="D5">
        <v>168</v>
      </c>
    </row>
    <row r="6" spans="1:4" x14ac:dyDescent="0.3">
      <c r="A6" t="s">
        <v>55</v>
      </c>
      <c r="B6">
        <v>580</v>
      </c>
      <c r="C6">
        <v>24</v>
      </c>
      <c r="D6">
        <v>611</v>
      </c>
    </row>
    <row r="7" spans="1:4" x14ac:dyDescent="0.3">
      <c r="A7" t="s">
        <v>46</v>
      </c>
      <c r="B7">
        <v>35</v>
      </c>
      <c r="C7">
        <v>0.5</v>
      </c>
      <c r="D7">
        <v>59</v>
      </c>
    </row>
    <row r="8" spans="1:4" x14ac:dyDescent="0.3">
      <c r="A8" t="s">
        <v>56</v>
      </c>
      <c r="B8">
        <v>158</v>
      </c>
      <c r="C8">
        <v>2.4</v>
      </c>
      <c r="D8">
        <v>43</v>
      </c>
    </row>
    <row r="9" spans="1:4" x14ac:dyDescent="0.3">
      <c r="A9" t="s">
        <v>57</v>
      </c>
      <c r="B9">
        <v>89</v>
      </c>
      <c r="C9">
        <v>2</v>
      </c>
      <c r="D9">
        <v>21</v>
      </c>
    </row>
    <row r="10" spans="1:4" x14ac:dyDescent="0.3">
      <c r="A10" t="s">
        <v>58</v>
      </c>
      <c r="B10">
        <v>39</v>
      </c>
      <c r="C10">
        <v>0.8</v>
      </c>
      <c r="D10">
        <v>35</v>
      </c>
    </row>
    <row r="11" spans="1:4" x14ac:dyDescent="0.3">
      <c r="A11" t="s">
        <v>59</v>
      </c>
      <c r="B11">
        <v>90</v>
      </c>
      <c r="C11">
        <v>1.4</v>
      </c>
      <c r="D11">
        <v>138</v>
      </c>
    </row>
    <row r="12" spans="1:4" x14ac:dyDescent="0.3">
      <c r="A12" t="s">
        <v>23</v>
      </c>
      <c r="B12">
        <v>57</v>
      </c>
      <c r="C12">
        <v>1.1000000000000001</v>
      </c>
      <c r="D12">
        <v>93</v>
      </c>
    </row>
    <row r="13" spans="1:4" x14ac:dyDescent="0.3">
      <c r="A13" t="s">
        <v>33</v>
      </c>
      <c r="B13">
        <v>204</v>
      </c>
      <c r="C13">
        <v>3.1</v>
      </c>
      <c r="D13">
        <v>47</v>
      </c>
    </row>
    <row r="14" spans="1:4" x14ac:dyDescent="0.3">
      <c r="A14" t="s">
        <v>60</v>
      </c>
      <c r="B14">
        <v>82</v>
      </c>
      <c r="C14">
        <v>1.5</v>
      </c>
      <c r="D14">
        <v>47</v>
      </c>
    </row>
    <row r="15" spans="1:4" x14ac:dyDescent="0.3">
      <c r="A15" t="s">
        <v>61</v>
      </c>
      <c r="B15">
        <v>48</v>
      </c>
      <c r="C15">
        <v>0.7</v>
      </c>
      <c r="D15">
        <v>741</v>
      </c>
    </row>
    <row r="16" spans="1:4" x14ac:dyDescent="0.3">
      <c r="A16" t="s">
        <v>143</v>
      </c>
      <c r="B16">
        <v>620</v>
      </c>
      <c r="C16">
        <v>16.399999999999999</v>
      </c>
      <c r="D16">
        <v>630</v>
      </c>
    </row>
    <row r="17" spans="1:4" x14ac:dyDescent="0.3">
      <c r="A17" t="s">
        <v>150</v>
      </c>
      <c r="B17">
        <v>216</v>
      </c>
      <c r="C17">
        <v>11</v>
      </c>
      <c r="D17">
        <v>408</v>
      </c>
    </row>
    <row r="18" spans="1:4" x14ac:dyDescent="0.3">
      <c r="A18" t="s">
        <v>151</v>
      </c>
      <c r="B18">
        <v>300</v>
      </c>
      <c r="C18">
        <v>8.5</v>
      </c>
      <c r="D18">
        <v>454</v>
      </c>
    </row>
    <row r="19" spans="1:4" x14ac:dyDescent="0.3">
      <c r="A19" t="s">
        <v>190</v>
      </c>
      <c r="B19">
        <v>50</v>
      </c>
      <c r="C19">
        <v>1.3</v>
      </c>
      <c r="D19">
        <v>55</v>
      </c>
    </row>
    <row r="20" spans="1:4" x14ac:dyDescent="0.3">
      <c r="A20" t="s">
        <v>62</v>
      </c>
      <c r="B20">
        <v>84</v>
      </c>
      <c r="C20">
        <v>2.1</v>
      </c>
      <c r="D20">
        <v>21</v>
      </c>
    </row>
    <row r="21" spans="1:4" x14ac:dyDescent="0.3">
      <c r="A21" t="s">
        <v>63</v>
      </c>
      <c r="B21">
        <v>11</v>
      </c>
      <c r="C21">
        <v>0.2</v>
      </c>
      <c r="D21">
        <v>20</v>
      </c>
    </row>
    <row r="22" spans="1:4" x14ac:dyDescent="0.3">
      <c r="A22" t="s">
        <v>64</v>
      </c>
      <c r="B22">
        <v>22</v>
      </c>
      <c r="C22">
        <v>0.4</v>
      </c>
      <c r="D22">
        <v>3</v>
      </c>
    </row>
    <row r="23" spans="1:4" x14ac:dyDescent="0.3">
      <c r="A23" t="s">
        <v>65</v>
      </c>
      <c r="B23">
        <v>150</v>
      </c>
      <c r="C23">
        <v>3.8</v>
      </c>
      <c r="D23">
        <v>34</v>
      </c>
    </row>
    <row r="24" spans="1:4" x14ac:dyDescent="0.3">
      <c r="A24" t="s">
        <v>197</v>
      </c>
      <c r="B24">
        <f>60*0.9/1.5</f>
        <v>36</v>
      </c>
      <c r="C24">
        <v>0.9</v>
      </c>
      <c r="D24">
        <v>35</v>
      </c>
    </row>
    <row r="25" spans="1:4" x14ac:dyDescent="0.3">
      <c r="A25" t="s">
        <v>142</v>
      </c>
      <c r="B25">
        <v>1100</v>
      </c>
      <c r="C25">
        <v>29.8</v>
      </c>
      <c r="D25">
        <v>599</v>
      </c>
    </row>
    <row r="26" spans="1:4" x14ac:dyDescent="0.3">
      <c r="A26" t="s">
        <v>141</v>
      </c>
      <c r="B26">
        <v>983</v>
      </c>
      <c r="C26">
        <v>19.600000000000001</v>
      </c>
      <c r="D26">
        <v>228</v>
      </c>
    </row>
    <row r="27" spans="1:4" x14ac:dyDescent="0.3">
      <c r="A27" t="s">
        <v>144</v>
      </c>
      <c r="B27">
        <v>0</v>
      </c>
      <c r="C27">
        <v>0</v>
      </c>
      <c r="D27">
        <v>370</v>
      </c>
    </row>
    <row r="28" spans="1:4" x14ac:dyDescent="0.3">
      <c r="A28" t="s">
        <v>66</v>
      </c>
      <c r="B28">
        <v>47</v>
      </c>
      <c r="C28">
        <v>0.8</v>
      </c>
      <c r="D28">
        <v>39</v>
      </c>
    </row>
    <row r="29" spans="1:4" x14ac:dyDescent="0.3">
      <c r="A29" t="s">
        <v>67</v>
      </c>
      <c r="B29">
        <v>25</v>
      </c>
      <c r="C29">
        <v>0.55000000000000004</v>
      </c>
      <c r="D29">
        <v>19</v>
      </c>
    </row>
    <row r="30" spans="1:4" x14ac:dyDescent="0.3">
      <c r="A30" t="s">
        <v>68</v>
      </c>
      <c r="B30">
        <v>19</v>
      </c>
      <c r="C30">
        <v>1.2</v>
      </c>
      <c r="D30">
        <v>21</v>
      </c>
    </row>
    <row r="31" spans="1:4" x14ac:dyDescent="0.3">
      <c r="A31" t="s">
        <v>69</v>
      </c>
      <c r="B31">
        <v>74</v>
      </c>
      <c r="C31">
        <v>1.6</v>
      </c>
      <c r="D31">
        <v>27</v>
      </c>
    </row>
    <row r="32" spans="1:4" x14ac:dyDescent="0.3">
      <c r="A32" t="s">
        <v>19</v>
      </c>
      <c r="B32">
        <v>190</v>
      </c>
      <c r="C32">
        <v>5.4</v>
      </c>
      <c r="D32">
        <v>39</v>
      </c>
    </row>
    <row r="33" spans="1:10" x14ac:dyDescent="0.3">
      <c r="A33" t="s">
        <v>38</v>
      </c>
      <c r="B33">
        <v>280</v>
      </c>
      <c r="C33">
        <v>11</v>
      </c>
      <c r="D33">
        <v>351</v>
      </c>
    </row>
    <row r="34" spans="1:10" x14ac:dyDescent="0.3">
      <c r="A34" t="s">
        <v>159</v>
      </c>
      <c r="B34">
        <v>36</v>
      </c>
      <c r="C34">
        <v>0.9</v>
      </c>
      <c r="D34">
        <v>64</v>
      </c>
    </row>
    <row r="35" spans="1:10" x14ac:dyDescent="0.3">
      <c r="A35" t="s">
        <v>70</v>
      </c>
      <c r="B35">
        <v>170</v>
      </c>
      <c r="C35">
        <v>4.0999999999999996</v>
      </c>
      <c r="D35">
        <v>24</v>
      </c>
    </row>
    <row r="36" spans="1:10" x14ac:dyDescent="0.3">
      <c r="A36" t="s">
        <v>195</v>
      </c>
      <c r="B36">
        <v>150</v>
      </c>
      <c r="C36">
        <v>2.9</v>
      </c>
      <c r="D36">
        <v>212</v>
      </c>
    </row>
    <row r="37" spans="1:10" x14ac:dyDescent="0.3">
      <c r="A37" t="s">
        <v>71</v>
      </c>
      <c r="B37">
        <v>65</v>
      </c>
      <c r="C37">
        <v>1.4</v>
      </c>
      <c r="D37">
        <v>30</v>
      </c>
    </row>
    <row r="38" spans="1:10" x14ac:dyDescent="0.3">
      <c r="A38" t="s">
        <v>72</v>
      </c>
      <c r="B38">
        <v>58</v>
      </c>
      <c r="C38">
        <v>1.1000000000000001</v>
      </c>
      <c r="D38">
        <v>16</v>
      </c>
    </row>
    <row r="39" spans="1:10" x14ac:dyDescent="0.3">
      <c r="A39" t="s">
        <v>73</v>
      </c>
      <c r="B39">
        <v>71</v>
      </c>
      <c r="C39">
        <v>1.5</v>
      </c>
      <c r="D39">
        <v>21</v>
      </c>
    </row>
    <row r="40" spans="1:10" x14ac:dyDescent="0.3">
      <c r="A40" t="s">
        <v>74</v>
      </c>
      <c r="B40">
        <v>140</v>
      </c>
      <c r="C40">
        <v>2.5</v>
      </c>
      <c r="D40">
        <v>28</v>
      </c>
    </row>
    <row r="41" spans="1:10" x14ac:dyDescent="0.3">
      <c r="A41" t="s">
        <v>75</v>
      </c>
      <c r="B41">
        <v>250</v>
      </c>
      <c r="C41">
        <v>4.5</v>
      </c>
      <c r="D41">
        <v>44</v>
      </c>
    </row>
    <row r="42" spans="1:10" x14ac:dyDescent="0.3">
      <c r="A42" t="s">
        <v>16</v>
      </c>
      <c r="B42">
        <v>85</v>
      </c>
      <c r="D42">
        <v>19</v>
      </c>
    </row>
    <row r="43" spans="1:10" x14ac:dyDescent="0.3">
      <c r="A43" t="s">
        <v>24</v>
      </c>
      <c r="B43">
        <v>41</v>
      </c>
      <c r="C43">
        <v>0.7</v>
      </c>
      <c r="D43">
        <v>50</v>
      </c>
    </row>
    <row r="44" spans="1:10" x14ac:dyDescent="0.3">
      <c r="A44" t="s">
        <v>199</v>
      </c>
      <c r="B44">
        <f>36/0.9</f>
        <v>40</v>
      </c>
      <c r="C44">
        <v>1</v>
      </c>
      <c r="D44">
        <v>57</v>
      </c>
    </row>
    <row r="45" spans="1:10" x14ac:dyDescent="0.3">
      <c r="A45" t="s">
        <v>76</v>
      </c>
      <c r="B45">
        <v>103</v>
      </c>
      <c r="C45">
        <v>2.2999999999999998</v>
      </c>
      <c r="D45">
        <v>43</v>
      </c>
    </row>
    <row r="46" spans="1:10" x14ac:dyDescent="0.3">
      <c r="A46" t="s">
        <v>77</v>
      </c>
      <c r="B46">
        <v>26</v>
      </c>
      <c r="C46">
        <v>0.6</v>
      </c>
      <c r="D46">
        <v>14</v>
      </c>
    </row>
    <row r="47" spans="1:10" x14ac:dyDescent="0.3">
      <c r="A47" t="s">
        <v>11</v>
      </c>
      <c r="B47">
        <v>7</v>
      </c>
      <c r="C47">
        <v>0.1</v>
      </c>
      <c r="D47">
        <v>284</v>
      </c>
    </row>
    <row r="48" spans="1:10" x14ac:dyDescent="0.3">
      <c r="A48" t="s">
        <v>21</v>
      </c>
      <c r="B48">
        <v>200</v>
      </c>
      <c r="C48">
        <v>3.1</v>
      </c>
      <c r="D48">
        <v>263</v>
      </c>
      <c r="I48">
        <v>457</v>
      </c>
      <c r="J48">
        <v>13.2</v>
      </c>
    </row>
    <row r="49" spans="1:10" x14ac:dyDescent="0.3">
      <c r="A49" t="s">
        <v>78</v>
      </c>
      <c r="B49">
        <v>60</v>
      </c>
      <c r="C49">
        <v>2</v>
      </c>
      <c r="D49">
        <v>23</v>
      </c>
      <c r="I49">
        <f>I48*J49/J48</f>
        <v>294.28030303030306</v>
      </c>
      <c r="J49">
        <v>8.5</v>
      </c>
    </row>
    <row r="50" spans="1:10" x14ac:dyDescent="0.3">
      <c r="A50" t="s">
        <v>187</v>
      </c>
      <c r="B50">
        <v>0</v>
      </c>
      <c r="C50">
        <v>0</v>
      </c>
      <c r="D50">
        <v>310</v>
      </c>
    </row>
    <row r="51" spans="1:10" x14ac:dyDescent="0.3">
      <c r="A51" t="s">
        <v>147</v>
      </c>
      <c r="B51">
        <v>150</v>
      </c>
      <c r="C51">
        <v>2.1</v>
      </c>
      <c r="D51">
        <v>313</v>
      </c>
    </row>
    <row r="52" spans="1:10" x14ac:dyDescent="0.3">
      <c r="A52" t="s">
        <v>40</v>
      </c>
      <c r="B52">
        <v>160</v>
      </c>
      <c r="C52">
        <v>2.6</v>
      </c>
      <c r="D52">
        <v>247</v>
      </c>
      <c r="I52">
        <v>308</v>
      </c>
      <c r="J52">
        <v>8.1</v>
      </c>
    </row>
    <row r="53" spans="1:10" x14ac:dyDescent="0.3">
      <c r="A53" t="s">
        <v>17</v>
      </c>
      <c r="B53">
        <v>168</v>
      </c>
      <c r="C53">
        <v>2.4</v>
      </c>
      <c r="D53">
        <v>303</v>
      </c>
      <c r="I53">
        <f>I52*J53/J52</f>
        <v>323.20987654320987</v>
      </c>
      <c r="J53">
        <v>8.5</v>
      </c>
    </row>
    <row r="54" spans="1:10" x14ac:dyDescent="0.3">
      <c r="A54" t="s">
        <v>140</v>
      </c>
      <c r="B54">
        <v>90</v>
      </c>
      <c r="C54">
        <v>2</v>
      </c>
      <c r="D54">
        <v>297</v>
      </c>
    </row>
    <row r="55" spans="1:10" x14ac:dyDescent="0.3">
      <c r="A55" t="s">
        <v>36</v>
      </c>
      <c r="B55">
        <v>0</v>
      </c>
      <c r="C55">
        <v>0</v>
      </c>
      <c r="D55">
        <v>492</v>
      </c>
    </row>
    <row r="56" spans="1:10" x14ac:dyDescent="0.3">
      <c r="A56" t="s">
        <v>50</v>
      </c>
      <c r="B56">
        <v>42</v>
      </c>
      <c r="C56">
        <v>1.2</v>
      </c>
      <c r="D56">
        <v>20</v>
      </c>
    </row>
    <row r="57" spans="1:10" x14ac:dyDescent="0.3">
      <c r="A57" t="s">
        <v>183</v>
      </c>
      <c r="B57">
        <v>300</v>
      </c>
      <c r="C57">
        <v>11.4</v>
      </c>
      <c r="D57">
        <v>325</v>
      </c>
    </row>
    <row r="58" spans="1:10" x14ac:dyDescent="0.3">
      <c r="A58" t="s">
        <v>51</v>
      </c>
      <c r="B58">
        <v>160</v>
      </c>
      <c r="C58">
        <v>2.8</v>
      </c>
      <c r="D58">
        <v>22</v>
      </c>
      <c r="I58">
        <f>45*8.5</f>
        <v>382.5</v>
      </c>
    </row>
    <row r="59" spans="1:10" x14ac:dyDescent="0.3">
      <c r="A59" t="s">
        <v>52</v>
      </c>
      <c r="B59">
        <v>92</v>
      </c>
      <c r="C59">
        <v>1.4</v>
      </c>
      <c r="D59">
        <v>23</v>
      </c>
    </row>
    <row r="60" spans="1:10" x14ac:dyDescent="0.3">
      <c r="A60" t="s">
        <v>79</v>
      </c>
      <c r="B60">
        <v>1219</v>
      </c>
      <c r="C60">
        <v>14.2</v>
      </c>
      <c r="D60">
        <v>264</v>
      </c>
    </row>
    <row r="61" spans="1:10" x14ac:dyDescent="0.3">
      <c r="A61" t="s">
        <v>186</v>
      </c>
      <c r="B61">
        <v>60</v>
      </c>
      <c r="C61">
        <v>1.3</v>
      </c>
      <c r="D61">
        <v>67</v>
      </c>
    </row>
    <row r="62" spans="1:10" x14ac:dyDescent="0.3">
      <c r="A62" t="s">
        <v>107</v>
      </c>
      <c r="B62">
        <v>457</v>
      </c>
      <c r="C62">
        <v>13.2</v>
      </c>
      <c r="D62">
        <v>373</v>
      </c>
    </row>
    <row r="63" spans="1:10" x14ac:dyDescent="0.3">
      <c r="A63" t="s">
        <v>25</v>
      </c>
      <c r="B63">
        <v>34</v>
      </c>
      <c r="C63">
        <v>0.8</v>
      </c>
      <c r="D63">
        <v>36</v>
      </c>
    </row>
    <row r="64" spans="1:10" x14ac:dyDescent="0.3">
      <c r="A64" t="s">
        <v>158</v>
      </c>
      <c r="B64">
        <v>42</v>
      </c>
      <c r="C64">
        <v>1.3</v>
      </c>
      <c r="D64">
        <v>43</v>
      </c>
    </row>
    <row r="65" spans="1:9" x14ac:dyDescent="0.3">
      <c r="A65" t="s">
        <v>152</v>
      </c>
      <c r="B65">
        <v>2000</v>
      </c>
      <c r="C65">
        <v>26</v>
      </c>
      <c r="D65">
        <v>410</v>
      </c>
      <c r="H65">
        <v>20</v>
      </c>
      <c r="I65">
        <v>140</v>
      </c>
    </row>
    <row r="66" spans="1:9" x14ac:dyDescent="0.3">
      <c r="A66" t="s">
        <v>80</v>
      </c>
      <c r="B66">
        <v>0</v>
      </c>
      <c r="C66">
        <v>13.1</v>
      </c>
      <c r="D66">
        <v>466</v>
      </c>
      <c r="H66">
        <v>100</v>
      </c>
      <c r="I66">
        <f>14000/20</f>
        <v>700</v>
      </c>
    </row>
    <row r="67" spans="1:9" x14ac:dyDescent="0.3">
      <c r="A67" t="s">
        <v>81</v>
      </c>
      <c r="B67">
        <v>0</v>
      </c>
      <c r="C67">
        <v>28</v>
      </c>
      <c r="D67">
        <v>367</v>
      </c>
    </row>
    <row r="68" spans="1:9" x14ac:dyDescent="0.3">
      <c r="A68" t="s">
        <v>154</v>
      </c>
      <c r="B68">
        <v>297</v>
      </c>
      <c r="C68">
        <v>7.8</v>
      </c>
      <c r="D68">
        <v>438</v>
      </c>
    </row>
    <row r="69" spans="1:9" x14ac:dyDescent="0.3">
      <c r="A69" t="s">
        <v>123</v>
      </c>
      <c r="B69">
        <v>10</v>
      </c>
      <c r="C69">
        <v>0.35</v>
      </c>
      <c r="D69">
        <v>392</v>
      </c>
    </row>
    <row r="70" spans="1:9" x14ac:dyDescent="0.3">
      <c r="A70" t="s">
        <v>185</v>
      </c>
      <c r="B70">
        <v>300</v>
      </c>
      <c r="C70">
        <v>8</v>
      </c>
      <c r="D70">
        <v>363</v>
      </c>
    </row>
    <row r="71" spans="1:9" x14ac:dyDescent="0.3">
      <c r="A71" t="s">
        <v>126</v>
      </c>
      <c r="B71">
        <v>308</v>
      </c>
      <c r="C71">
        <v>8.1</v>
      </c>
      <c r="D71">
        <v>441</v>
      </c>
    </row>
    <row r="72" spans="1:9" x14ac:dyDescent="0.3">
      <c r="A72" t="s">
        <v>82</v>
      </c>
      <c r="B72">
        <v>68</v>
      </c>
      <c r="C72">
        <v>1.2</v>
      </c>
      <c r="D72">
        <v>53</v>
      </c>
    </row>
    <row r="73" spans="1:9" x14ac:dyDescent="0.3">
      <c r="A73" t="s">
        <v>145</v>
      </c>
      <c r="B73">
        <v>180</v>
      </c>
      <c r="C73">
        <v>2.4</v>
      </c>
      <c r="D73">
        <v>184</v>
      </c>
    </row>
    <row r="74" spans="1:9" x14ac:dyDescent="0.3">
      <c r="A74" t="s">
        <v>157</v>
      </c>
      <c r="B74">
        <v>87</v>
      </c>
      <c r="C74">
        <v>3.2</v>
      </c>
      <c r="D74">
        <v>328</v>
      </c>
    </row>
    <row r="75" spans="1:9" x14ac:dyDescent="0.3">
      <c r="A75" t="s">
        <v>161</v>
      </c>
      <c r="B75">
        <v>335</v>
      </c>
      <c r="C75">
        <v>4.3</v>
      </c>
      <c r="D75">
        <v>251</v>
      </c>
    </row>
    <row r="76" spans="1:9" x14ac:dyDescent="0.3">
      <c r="A76" t="s">
        <v>44</v>
      </c>
      <c r="B76">
        <v>880</v>
      </c>
      <c r="C76">
        <v>22.3</v>
      </c>
      <c r="D76">
        <v>488</v>
      </c>
    </row>
    <row r="77" spans="1:9" x14ac:dyDescent="0.3">
      <c r="A77" t="s">
        <v>43</v>
      </c>
      <c r="B77">
        <v>640</v>
      </c>
      <c r="C77">
        <v>20.9</v>
      </c>
      <c r="D77">
        <v>593</v>
      </c>
    </row>
    <row r="78" spans="1:9" x14ac:dyDescent="0.3">
      <c r="A78" t="s">
        <v>34</v>
      </c>
      <c r="B78">
        <v>970</v>
      </c>
      <c r="C78">
        <v>21</v>
      </c>
      <c r="D78">
        <v>461</v>
      </c>
    </row>
    <row r="79" spans="1:9" x14ac:dyDescent="0.3">
      <c r="A79" t="s">
        <v>125</v>
      </c>
      <c r="B79">
        <v>2283</v>
      </c>
      <c r="C79">
        <v>35.5</v>
      </c>
      <c r="D79">
        <v>581</v>
      </c>
    </row>
    <row r="80" spans="1:9" x14ac:dyDescent="0.3">
      <c r="A80" t="s">
        <v>83</v>
      </c>
      <c r="B80">
        <v>90</v>
      </c>
      <c r="C80">
        <v>2.4</v>
      </c>
      <c r="D80">
        <v>37</v>
      </c>
    </row>
    <row r="81" spans="1:4" x14ac:dyDescent="0.3">
      <c r="A81" t="s">
        <v>84</v>
      </c>
      <c r="B81">
        <v>0</v>
      </c>
      <c r="C81">
        <v>0</v>
      </c>
      <c r="D81">
        <v>884</v>
      </c>
    </row>
    <row r="82" spans="1:4" x14ac:dyDescent="0.3">
      <c r="A82" t="s">
        <v>170</v>
      </c>
      <c r="D82">
        <v>60</v>
      </c>
    </row>
    <row r="83" spans="1:4" x14ac:dyDescent="0.3">
      <c r="A83" t="s">
        <v>166</v>
      </c>
      <c r="B83">
        <v>240</v>
      </c>
      <c r="C83">
        <v>3.4</v>
      </c>
      <c r="D83">
        <v>42</v>
      </c>
    </row>
    <row r="84" spans="1:4" x14ac:dyDescent="0.3">
      <c r="A84" t="s">
        <v>18</v>
      </c>
      <c r="B84">
        <v>700</v>
      </c>
      <c r="C84">
        <v>9</v>
      </c>
      <c r="D84">
        <v>305</v>
      </c>
    </row>
    <row r="85" spans="1:4" x14ac:dyDescent="0.3">
      <c r="A85" t="s">
        <v>30</v>
      </c>
      <c r="B85">
        <v>76</v>
      </c>
      <c r="C85">
        <v>1</v>
      </c>
      <c r="D85">
        <v>62</v>
      </c>
    </row>
    <row r="86" spans="1:4" x14ac:dyDescent="0.3">
      <c r="A86" t="s">
        <v>32</v>
      </c>
      <c r="B86">
        <v>15</v>
      </c>
      <c r="C86">
        <v>0.5</v>
      </c>
      <c r="D86">
        <v>25</v>
      </c>
    </row>
    <row r="87" spans="1:4" x14ac:dyDescent="0.3">
      <c r="A87" t="s">
        <v>119</v>
      </c>
      <c r="B87">
        <v>21</v>
      </c>
      <c r="C87">
        <v>0.7</v>
      </c>
      <c r="D87">
        <v>60</v>
      </c>
    </row>
    <row r="88" spans="1:4" x14ac:dyDescent="0.3">
      <c r="A88" t="s">
        <v>20</v>
      </c>
      <c r="B88">
        <v>112</v>
      </c>
      <c r="C88">
        <v>2</v>
      </c>
      <c r="D88">
        <v>169</v>
      </c>
    </row>
    <row r="89" spans="1:4" x14ac:dyDescent="0.3">
      <c r="A89" t="s">
        <v>49</v>
      </c>
      <c r="B89">
        <v>283</v>
      </c>
      <c r="C89">
        <v>3.4</v>
      </c>
      <c r="D89">
        <v>65</v>
      </c>
    </row>
    <row r="90" spans="1:4" x14ac:dyDescent="0.3">
      <c r="A90" t="s">
        <v>85</v>
      </c>
      <c r="B90">
        <v>130</v>
      </c>
      <c r="C90">
        <v>3.3</v>
      </c>
      <c r="D90">
        <v>95</v>
      </c>
    </row>
    <row r="91" spans="1:4" x14ac:dyDescent="0.3">
      <c r="A91" t="s">
        <v>37</v>
      </c>
      <c r="B91">
        <v>58</v>
      </c>
      <c r="C91">
        <v>0.6</v>
      </c>
      <c r="D91">
        <v>62</v>
      </c>
    </row>
    <row r="92" spans="1:4" x14ac:dyDescent="0.3">
      <c r="A92" t="s">
        <v>177</v>
      </c>
      <c r="B92">
        <v>390</v>
      </c>
      <c r="C92">
        <v>4.5</v>
      </c>
      <c r="D92">
        <v>387</v>
      </c>
    </row>
    <row r="93" spans="1:4" x14ac:dyDescent="0.3">
      <c r="A93" t="s">
        <v>163</v>
      </c>
      <c r="B93">
        <v>67</v>
      </c>
      <c r="C93">
        <v>0.9</v>
      </c>
      <c r="D93">
        <v>57</v>
      </c>
    </row>
    <row r="94" spans="1:4" x14ac:dyDescent="0.3">
      <c r="A94" t="s">
        <v>127</v>
      </c>
      <c r="B94">
        <v>17</v>
      </c>
      <c r="C94">
        <v>0.4</v>
      </c>
      <c r="D94">
        <v>306</v>
      </c>
    </row>
    <row r="95" spans="1:4" x14ac:dyDescent="0.3">
      <c r="A95" t="s">
        <v>105</v>
      </c>
      <c r="B95">
        <v>240</v>
      </c>
      <c r="C95">
        <v>11</v>
      </c>
      <c r="D95">
        <v>392</v>
      </c>
    </row>
    <row r="96" spans="1:4" x14ac:dyDescent="0.3">
      <c r="A96" t="s">
        <v>148</v>
      </c>
      <c r="B96">
        <v>1440</v>
      </c>
      <c r="C96">
        <v>17.100000000000001</v>
      </c>
      <c r="D96">
        <v>263</v>
      </c>
    </row>
    <row r="97" spans="1:4" x14ac:dyDescent="0.3">
      <c r="A97" t="s">
        <v>26</v>
      </c>
      <c r="B97">
        <v>16</v>
      </c>
      <c r="C97">
        <v>0.6</v>
      </c>
      <c r="D97">
        <v>46</v>
      </c>
    </row>
    <row r="98" spans="1:4" x14ac:dyDescent="0.3">
      <c r="A98" t="s">
        <v>86</v>
      </c>
      <c r="B98">
        <v>51</v>
      </c>
      <c r="C98">
        <v>1</v>
      </c>
      <c r="D98">
        <v>32</v>
      </c>
    </row>
    <row r="99" spans="1:4" x14ac:dyDescent="0.3">
      <c r="A99" t="s">
        <v>120</v>
      </c>
      <c r="B99">
        <v>450</v>
      </c>
      <c r="C99">
        <v>16.3</v>
      </c>
      <c r="D99">
        <v>664</v>
      </c>
    </row>
    <row r="100" spans="1:4" x14ac:dyDescent="0.3">
      <c r="A100" t="s">
        <v>87</v>
      </c>
      <c r="B100">
        <v>410</v>
      </c>
      <c r="C100">
        <v>16.100000000000001</v>
      </c>
      <c r="D100">
        <v>71</v>
      </c>
    </row>
    <row r="101" spans="1:4" x14ac:dyDescent="0.3">
      <c r="A101" t="s">
        <v>139</v>
      </c>
      <c r="B101">
        <v>1000</v>
      </c>
      <c r="C101">
        <v>21</v>
      </c>
      <c r="D101">
        <v>598</v>
      </c>
    </row>
    <row r="102" spans="1:4" x14ac:dyDescent="0.3">
      <c r="A102" t="s">
        <v>48</v>
      </c>
      <c r="B102">
        <v>300</v>
      </c>
      <c r="C102">
        <v>7.4</v>
      </c>
      <c r="D102">
        <v>668</v>
      </c>
    </row>
    <row r="103" spans="1:4" x14ac:dyDescent="0.3">
      <c r="A103" t="s">
        <v>88</v>
      </c>
      <c r="B103">
        <v>57</v>
      </c>
      <c r="C103">
        <v>1.2</v>
      </c>
      <c r="D103">
        <v>30</v>
      </c>
    </row>
    <row r="104" spans="1:4" x14ac:dyDescent="0.3">
      <c r="A104" t="s">
        <v>89</v>
      </c>
      <c r="B104">
        <v>82</v>
      </c>
      <c r="C104">
        <v>1.3</v>
      </c>
      <c r="D104">
        <v>34</v>
      </c>
    </row>
    <row r="105" spans="1:4" x14ac:dyDescent="0.3">
      <c r="A105" t="s">
        <v>27</v>
      </c>
      <c r="B105">
        <v>39</v>
      </c>
      <c r="C105">
        <v>1</v>
      </c>
      <c r="D105">
        <v>47</v>
      </c>
    </row>
    <row r="106" spans="1:4" x14ac:dyDescent="0.3">
      <c r="A106" t="s">
        <v>90</v>
      </c>
      <c r="B106">
        <v>415</v>
      </c>
      <c r="C106">
        <v>7.4</v>
      </c>
      <c r="D106">
        <v>48</v>
      </c>
    </row>
    <row r="107" spans="1:4" x14ac:dyDescent="0.3">
      <c r="A107" t="s">
        <v>91</v>
      </c>
      <c r="B107">
        <v>196</v>
      </c>
      <c r="C107">
        <v>3.2</v>
      </c>
      <c r="D107">
        <v>26</v>
      </c>
    </row>
    <row r="108" spans="1:4" x14ac:dyDescent="0.3">
      <c r="A108" t="s">
        <v>160</v>
      </c>
      <c r="B108">
        <v>190</v>
      </c>
      <c r="C108">
        <v>8.9</v>
      </c>
      <c r="D108">
        <v>278</v>
      </c>
    </row>
    <row r="109" spans="1:4" x14ac:dyDescent="0.3">
      <c r="A109" t="s">
        <v>198</v>
      </c>
      <c r="B109">
        <f>190*3.9/8.9</f>
        <v>83.258426966292134</v>
      </c>
      <c r="C109">
        <v>6.9</v>
      </c>
      <c r="D109">
        <v>250</v>
      </c>
    </row>
    <row r="110" spans="1:4" x14ac:dyDescent="0.3">
      <c r="A110" t="s">
        <v>168</v>
      </c>
      <c r="B110">
        <v>300</v>
      </c>
      <c r="C110">
        <v>6.7</v>
      </c>
      <c r="D110">
        <v>230</v>
      </c>
    </row>
    <row r="111" spans="1:4" x14ac:dyDescent="0.3">
      <c r="A111" t="s">
        <v>92</v>
      </c>
      <c r="B111">
        <v>78</v>
      </c>
      <c r="C111">
        <v>1.3</v>
      </c>
      <c r="D111">
        <v>64</v>
      </c>
    </row>
    <row r="112" spans="1:4" x14ac:dyDescent="0.3">
      <c r="A112" t="s">
        <v>47</v>
      </c>
      <c r="B112">
        <v>2447</v>
      </c>
      <c r="C112">
        <v>34.299999999999997</v>
      </c>
      <c r="D112">
        <v>407</v>
      </c>
    </row>
    <row r="113" spans="1:4" x14ac:dyDescent="0.3">
      <c r="A113" t="s">
        <v>93</v>
      </c>
      <c r="B113">
        <v>70</v>
      </c>
      <c r="C113">
        <v>1.6</v>
      </c>
      <c r="D113">
        <v>117</v>
      </c>
    </row>
    <row r="114" spans="1:4" x14ac:dyDescent="0.3">
      <c r="A114" t="s">
        <v>200</v>
      </c>
      <c r="B114">
        <v>107</v>
      </c>
      <c r="C114">
        <v>5.6</v>
      </c>
      <c r="D114">
        <v>110</v>
      </c>
    </row>
    <row r="115" spans="1:4" x14ac:dyDescent="0.3">
      <c r="A115" t="s">
        <v>194</v>
      </c>
      <c r="B115">
        <v>240</v>
      </c>
      <c r="C115">
        <v>12.5</v>
      </c>
      <c r="D115">
        <v>357</v>
      </c>
    </row>
    <row r="116" spans="1:4" x14ac:dyDescent="0.3">
      <c r="A116" t="s">
        <v>156</v>
      </c>
      <c r="B116">
        <v>29</v>
      </c>
      <c r="C116">
        <v>0.8</v>
      </c>
      <c r="D116">
        <v>44</v>
      </c>
    </row>
    <row r="117" spans="1:4" x14ac:dyDescent="0.3">
      <c r="A117" t="s">
        <v>171</v>
      </c>
      <c r="B117">
        <v>280</v>
      </c>
      <c r="C117">
        <v>4.4000000000000004</v>
      </c>
      <c r="D117">
        <v>60</v>
      </c>
    </row>
    <row r="118" spans="1:4" x14ac:dyDescent="0.3">
      <c r="A118" t="s">
        <v>94</v>
      </c>
      <c r="B118">
        <v>360</v>
      </c>
      <c r="C118">
        <v>6.5</v>
      </c>
      <c r="D118">
        <v>91</v>
      </c>
    </row>
    <row r="119" spans="1:4" x14ac:dyDescent="0.3">
      <c r="A119" t="s">
        <v>45</v>
      </c>
      <c r="B119">
        <v>868</v>
      </c>
      <c r="C119">
        <v>24</v>
      </c>
      <c r="D119">
        <v>589</v>
      </c>
    </row>
    <row r="120" spans="1:4" x14ac:dyDescent="0.3">
      <c r="A120" t="s">
        <v>95</v>
      </c>
      <c r="B120">
        <v>189</v>
      </c>
      <c r="C120">
        <v>3.1</v>
      </c>
      <c r="D120">
        <v>35</v>
      </c>
    </row>
    <row r="121" spans="1:4" x14ac:dyDescent="0.3">
      <c r="A121" t="s">
        <v>28</v>
      </c>
      <c r="B121">
        <v>26</v>
      </c>
      <c r="C121">
        <v>0.5</v>
      </c>
      <c r="D121">
        <v>58</v>
      </c>
    </row>
    <row r="122" spans="1:4" x14ac:dyDescent="0.3">
      <c r="A122" t="s">
        <v>96</v>
      </c>
      <c r="B122">
        <v>40</v>
      </c>
      <c r="C122">
        <v>2.1</v>
      </c>
      <c r="D122">
        <v>29</v>
      </c>
    </row>
    <row r="123" spans="1:4" x14ac:dyDescent="0.3">
      <c r="A123" t="s">
        <v>97</v>
      </c>
      <c r="B123">
        <v>59</v>
      </c>
      <c r="C123">
        <v>1.1000000000000001</v>
      </c>
      <c r="D123">
        <v>23</v>
      </c>
    </row>
    <row r="124" spans="1:4" x14ac:dyDescent="0.3">
      <c r="A124" t="s">
        <v>22</v>
      </c>
      <c r="B124">
        <v>15</v>
      </c>
      <c r="C124">
        <v>0.3</v>
      </c>
      <c r="D124">
        <v>65</v>
      </c>
    </row>
    <row r="125" spans="1:4" x14ac:dyDescent="0.3">
      <c r="A125" t="s">
        <v>98</v>
      </c>
      <c r="B125">
        <v>127</v>
      </c>
      <c r="C125">
        <v>1.9</v>
      </c>
      <c r="D125">
        <v>76</v>
      </c>
    </row>
    <row r="126" spans="1:4" x14ac:dyDescent="0.3">
      <c r="A126" t="s">
        <v>99</v>
      </c>
      <c r="B126">
        <v>53</v>
      </c>
      <c r="C126">
        <v>1.1000000000000001</v>
      </c>
      <c r="D126">
        <v>29</v>
      </c>
    </row>
    <row r="127" spans="1:4" x14ac:dyDescent="0.3">
      <c r="A127" t="s">
        <v>165</v>
      </c>
      <c r="B127">
        <v>19</v>
      </c>
      <c r="C127">
        <v>0.6</v>
      </c>
      <c r="D127">
        <v>48</v>
      </c>
    </row>
    <row r="128" spans="1:4" x14ac:dyDescent="0.3">
      <c r="A128" t="s">
        <v>136</v>
      </c>
      <c r="B128">
        <v>50</v>
      </c>
      <c r="C128">
        <v>2.2000000000000002</v>
      </c>
      <c r="D128">
        <v>240</v>
      </c>
    </row>
    <row r="129" spans="1:9" x14ac:dyDescent="0.3">
      <c r="A129" t="s">
        <v>100</v>
      </c>
      <c r="B129">
        <v>71</v>
      </c>
      <c r="C129">
        <v>1.1000000000000001</v>
      </c>
      <c r="D129">
        <v>17</v>
      </c>
    </row>
    <row r="130" spans="1:9" x14ac:dyDescent="0.3">
      <c r="A130" t="s">
        <v>101</v>
      </c>
      <c r="B130">
        <v>58</v>
      </c>
      <c r="C130">
        <v>1.1000000000000001</v>
      </c>
      <c r="D130">
        <v>18</v>
      </c>
      <c r="H130">
        <v>116</v>
      </c>
      <c r="I130">
        <v>1.6</v>
      </c>
    </row>
    <row r="131" spans="1:9" x14ac:dyDescent="0.3">
      <c r="A131" t="s">
        <v>29</v>
      </c>
      <c r="B131">
        <v>15</v>
      </c>
      <c r="C131">
        <v>0.7</v>
      </c>
      <c r="D131">
        <v>72</v>
      </c>
      <c r="H131">
        <f>116*1.2/1.6</f>
        <v>86.999999999999986</v>
      </c>
      <c r="I131">
        <v>1.2</v>
      </c>
    </row>
    <row r="132" spans="1:9" x14ac:dyDescent="0.3">
      <c r="A132" t="s">
        <v>184</v>
      </c>
      <c r="B132">
        <v>1170</v>
      </c>
      <c r="C132">
        <v>7.5</v>
      </c>
      <c r="D132">
        <v>150</v>
      </c>
    </row>
    <row r="133" spans="1:9" x14ac:dyDescent="0.3">
      <c r="A133" t="s">
        <v>167</v>
      </c>
      <c r="B133">
        <v>220</v>
      </c>
      <c r="C133">
        <v>2.8</v>
      </c>
      <c r="D133">
        <v>142</v>
      </c>
    </row>
    <row r="134" spans="1:9" x14ac:dyDescent="0.3">
      <c r="A134" t="s">
        <v>133</v>
      </c>
      <c r="B134">
        <v>77</v>
      </c>
      <c r="C134">
        <v>2.1</v>
      </c>
      <c r="D134">
        <v>87</v>
      </c>
    </row>
    <row r="135" spans="1:9" x14ac:dyDescent="0.3">
      <c r="A135" t="s">
        <v>182</v>
      </c>
      <c r="B135">
        <v>30</v>
      </c>
      <c r="C135">
        <v>1</v>
      </c>
      <c r="D135">
        <v>80</v>
      </c>
    </row>
    <row r="136" spans="1:9" x14ac:dyDescent="0.3">
      <c r="A136" t="s">
        <v>188</v>
      </c>
      <c r="B136">
        <v>60</v>
      </c>
      <c r="C136">
        <v>1.5</v>
      </c>
      <c r="D136">
        <v>51</v>
      </c>
    </row>
    <row r="137" spans="1:9" x14ac:dyDescent="0.3">
      <c r="A137" t="s">
        <v>122</v>
      </c>
      <c r="B137">
        <v>281</v>
      </c>
      <c r="C137">
        <v>10.3</v>
      </c>
      <c r="D137">
        <v>342</v>
      </c>
    </row>
    <row r="138" spans="1:9" x14ac:dyDescent="0.3">
      <c r="A138" t="s">
        <v>137</v>
      </c>
      <c r="B138">
        <v>90</v>
      </c>
      <c r="C138">
        <v>4</v>
      </c>
      <c r="D138">
        <v>130</v>
      </c>
    </row>
    <row r="139" spans="1:9" x14ac:dyDescent="0.3">
      <c r="A139" t="s">
        <v>181</v>
      </c>
      <c r="B139">
        <v>237</v>
      </c>
      <c r="C139">
        <v>8.8000000000000007</v>
      </c>
      <c r="D139">
        <v>354</v>
      </c>
    </row>
    <row r="140" spans="1:9" x14ac:dyDescent="0.3">
      <c r="A140" t="s">
        <v>149</v>
      </c>
      <c r="B140">
        <v>0</v>
      </c>
      <c r="C140">
        <v>0</v>
      </c>
      <c r="D140">
        <v>313</v>
      </c>
    </row>
    <row r="141" spans="1:9" x14ac:dyDescent="0.3">
      <c r="A141" t="s">
        <v>31</v>
      </c>
      <c r="B141">
        <v>0</v>
      </c>
      <c r="C141">
        <v>0</v>
      </c>
      <c r="D141">
        <v>274</v>
      </c>
    </row>
    <row r="142" spans="1:9" x14ac:dyDescent="0.3">
      <c r="A142" t="s">
        <v>146</v>
      </c>
      <c r="B142">
        <v>260</v>
      </c>
      <c r="C142">
        <v>6.4</v>
      </c>
      <c r="D142">
        <v>434</v>
      </c>
    </row>
    <row r="143" spans="1:9" x14ac:dyDescent="0.3">
      <c r="A143" t="s">
        <v>106</v>
      </c>
      <c r="B143">
        <v>0</v>
      </c>
      <c r="C143">
        <v>0</v>
      </c>
      <c r="D143">
        <v>387</v>
      </c>
    </row>
    <row r="144" spans="1:9" x14ac:dyDescent="0.3">
      <c r="A144" t="s">
        <v>121</v>
      </c>
      <c r="B144">
        <v>20</v>
      </c>
      <c r="C144">
        <v>0.4</v>
      </c>
      <c r="D144">
        <v>388</v>
      </c>
    </row>
    <row r="145" spans="1:4" x14ac:dyDescent="0.3">
      <c r="A145" t="s">
        <v>174</v>
      </c>
      <c r="B145">
        <v>360</v>
      </c>
      <c r="C145">
        <v>4.5999999999999996</v>
      </c>
      <c r="D145">
        <v>233</v>
      </c>
    </row>
    <row r="146" spans="1:4" x14ac:dyDescent="0.3">
      <c r="A146" t="s">
        <v>172</v>
      </c>
      <c r="B146">
        <v>280</v>
      </c>
      <c r="C146">
        <v>3.5</v>
      </c>
      <c r="D146">
        <v>294</v>
      </c>
    </row>
    <row r="147" spans="1:4" x14ac:dyDescent="0.3">
      <c r="A147" t="s">
        <v>201</v>
      </c>
      <c r="B147">
        <v>29</v>
      </c>
      <c r="C147">
        <v>0.9</v>
      </c>
      <c r="D147">
        <v>20</v>
      </c>
    </row>
    <row r="148" spans="1:4" x14ac:dyDescent="0.3">
      <c r="A148" t="s">
        <v>135</v>
      </c>
      <c r="B148">
        <v>50</v>
      </c>
      <c r="C148">
        <v>1.6</v>
      </c>
      <c r="D148">
        <v>37</v>
      </c>
    </row>
    <row r="149" spans="1:4" x14ac:dyDescent="0.3">
      <c r="A149" t="s">
        <v>134</v>
      </c>
      <c r="B149">
        <v>340</v>
      </c>
      <c r="C149">
        <v>4.4000000000000004</v>
      </c>
      <c r="D149">
        <v>120</v>
      </c>
    </row>
    <row r="150" spans="1:4" x14ac:dyDescent="0.3">
      <c r="A150" t="s">
        <v>132</v>
      </c>
      <c r="B150">
        <v>223</v>
      </c>
      <c r="C150">
        <v>2.9</v>
      </c>
      <c r="D150">
        <v>104</v>
      </c>
    </row>
    <row r="151" spans="1:4" x14ac:dyDescent="0.3">
      <c r="A151" t="s">
        <v>189</v>
      </c>
      <c r="B151">
        <v>312</v>
      </c>
      <c r="C151">
        <v>3.6</v>
      </c>
      <c r="D151">
        <v>95</v>
      </c>
    </row>
    <row r="152" spans="1:4" x14ac:dyDescent="0.3">
      <c r="A152" t="s">
        <v>138</v>
      </c>
      <c r="B152">
        <v>47</v>
      </c>
      <c r="C152">
        <v>0.6</v>
      </c>
      <c r="D152">
        <v>74</v>
      </c>
    </row>
    <row r="153" spans="1:4" x14ac:dyDescent="0.3">
      <c r="A153" t="s">
        <v>138</v>
      </c>
      <c r="B153">
        <v>47</v>
      </c>
      <c r="C153">
        <v>0.6</v>
      </c>
      <c r="D153">
        <v>76</v>
      </c>
    </row>
    <row r="154" spans="1:4" x14ac:dyDescent="0.3">
      <c r="A154" t="s">
        <v>102</v>
      </c>
      <c r="B154">
        <v>175</v>
      </c>
      <c r="C154">
        <v>2.2000000000000002</v>
      </c>
      <c r="D154">
        <v>160</v>
      </c>
    </row>
    <row r="155" spans="1:4" x14ac:dyDescent="0.3">
      <c r="A155" t="s">
        <v>153</v>
      </c>
      <c r="B155">
        <f>175*1.1/2.2</f>
        <v>87.5</v>
      </c>
      <c r="C155">
        <v>1.1000000000000001</v>
      </c>
      <c r="D155">
        <v>111</v>
      </c>
    </row>
    <row r="156" spans="1:4" x14ac:dyDescent="0.3">
      <c r="A156" t="s">
        <v>192</v>
      </c>
      <c r="B156">
        <v>140</v>
      </c>
      <c r="C156">
        <v>1</v>
      </c>
      <c r="D156">
        <v>110</v>
      </c>
    </row>
    <row r="157" spans="1:4" x14ac:dyDescent="0.3">
      <c r="A157" t="s">
        <v>35</v>
      </c>
      <c r="B157">
        <v>328</v>
      </c>
      <c r="C157">
        <v>4.0999999999999996</v>
      </c>
      <c r="D157">
        <v>149</v>
      </c>
    </row>
    <row r="158" spans="1:4" x14ac:dyDescent="0.3">
      <c r="A158" t="s">
        <v>109</v>
      </c>
      <c r="B158">
        <v>335</v>
      </c>
      <c r="C158">
        <v>4.3</v>
      </c>
      <c r="D158">
        <v>122</v>
      </c>
    </row>
    <row r="159" spans="1:4" x14ac:dyDescent="0.3">
      <c r="A159" t="s">
        <v>130</v>
      </c>
      <c r="B159">
        <v>328</v>
      </c>
      <c r="C159">
        <v>4.0999999999999996</v>
      </c>
      <c r="D159">
        <v>77</v>
      </c>
    </row>
    <row r="160" spans="1:4" x14ac:dyDescent="0.3">
      <c r="A160" t="s">
        <v>131</v>
      </c>
      <c r="B160">
        <v>335</v>
      </c>
      <c r="C160">
        <v>4.3</v>
      </c>
      <c r="D160">
        <v>148</v>
      </c>
    </row>
    <row r="161" spans="1:4" x14ac:dyDescent="0.3">
      <c r="A161" t="s">
        <v>164</v>
      </c>
      <c r="B161">
        <v>223</v>
      </c>
      <c r="C161">
        <v>2.9</v>
      </c>
      <c r="D161">
        <v>157</v>
      </c>
    </row>
    <row r="162" spans="1:4" x14ac:dyDescent="0.3">
      <c r="A162" t="s">
        <v>169</v>
      </c>
      <c r="B162">
        <v>280</v>
      </c>
      <c r="C162">
        <v>3.4</v>
      </c>
      <c r="D162">
        <v>194</v>
      </c>
    </row>
    <row r="163" spans="1:4" x14ac:dyDescent="0.3">
      <c r="A163" t="s">
        <v>179</v>
      </c>
      <c r="B163">
        <v>260</v>
      </c>
      <c r="C163">
        <v>3.3</v>
      </c>
      <c r="D163">
        <v>122</v>
      </c>
    </row>
    <row r="164" spans="1:4" x14ac:dyDescent="0.3">
      <c r="A164" t="s">
        <v>178</v>
      </c>
      <c r="B164">
        <v>230</v>
      </c>
      <c r="C164">
        <v>3</v>
      </c>
      <c r="D164">
        <v>107</v>
      </c>
    </row>
    <row r="165" spans="1:4" x14ac:dyDescent="0.3">
      <c r="A165" t="s">
        <v>173</v>
      </c>
      <c r="B165">
        <f>6.3*328/4.1</f>
        <v>504.00000000000006</v>
      </c>
      <c r="C165">
        <v>6.3</v>
      </c>
      <c r="D165">
        <v>93</v>
      </c>
    </row>
    <row r="166" spans="1:4" x14ac:dyDescent="0.3">
      <c r="A166" t="s">
        <v>128</v>
      </c>
      <c r="B166">
        <v>340</v>
      </c>
      <c r="C166">
        <v>4.4000000000000004</v>
      </c>
      <c r="D166">
        <v>151</v>
      </c>
    </row>
    <row r="167" spans="1:4" x14ac:dyDescent="0.3">
      <c r="A167" t="s">
        <v>129</v>
      </c>
      <c r="B167">
        <v>370</v>
      </c>
      <c r="C167">
        <v>4.8</v>
      </c>
      <c r="D167">
        <v>128</v>
      </c>
    </row>
    <row r="168" spans="1:4" x14ac:dyDescent="0.3">
      <c r="A168" t="s">
        <v>193</v>
      </c>
      <c r="B168">
        <v>103</v>
      </c>
      <c r="C168">
        <v>3.1</v>
      </c>
      <c r="D168">
        <v>139</v>
      </c>
    </row>
    <row r="169" spans="1:4" x14ac:dyDescent="0.3">
      <c r="A169" t="s">
        <v>191</v>
      </c>
      <c r="B169">
        <v>250</v>
      </c>
      <c r="C169">
        <v>3.1</v>
      </c>
      <c r="D169">
        <v>103</v>
      </c>
    </row>
    <row r="170" spans="1:4" x14ac:dyDescent="0.3">
      <c r="A170" t="s">
        <v>175</v>
      </c>
      <c r="B170">
        <v>504</v>
      </c>
      <c r="C170">
        <v>6.3</v>
      </c>
      <c r="D170">
        <v>120</v>
      </c>
    </row>
    <row r="171" spans="1:4" x14ac:dyDescent="0.3">
      <c r="A171" t="s">
        <v>176</v>
      </c>
      <c r="B171">
        <v>230</v>
      </c>
      <c r="C171">
        <v>3</v>
      </c>
      <c r="D171">
        <v>95</v>
      </c>
    </row>
    <row r="172" spans="1:4" x14ac:dyDescent="0.3">
      <c r="A172" t="s">
        <v>196</v>
      </c>
      <c r="B172">
        <v>150</v>
      </c>
      <c r="C172">
        <v>1.9</v>
      </c>
      <c r="D172">
        <v>273</v>
      </c>
    </row>
    <row r="173" spans="1:4" x14ac:dyDescent="0.3">
      <c r="A173" t="s">
        <v>104</v>
      </c>
      <c r="B173">
        <v>256</v>
      </c>
      <c r="C173">
        <v>3.2</v>
      </c>
      <c r="D173">
        <v>115</v>
      </c>
    </row>
    <row r="174" spans="1:4" x14ac:dyDescent="0.3">
      <c r="A174" t="s">
        <v>103</v>
      </c>
      <c r="B174">
        <v>900</v>
      </c>
      <c r="C174">
        <v>9.1</v>
      </c>
      <c r="D174">
        <v>136</v>
      </c>
    </row>
    <row r="175" spans="1:4" x14ac:dyDescent="0.3">
      <c r="A175" t="s">
        <v>108</v>
      </c>
      <c r="B175">
        <v>328</v>
      </c>
      <c r="C175">
        <v>4.0999999999999996</v>
      </c>
      <c r="D175">
        <v>131</v>
      </c>
    </row>
    <row r="176" spans="1:4" x14ac:dyDescent="0.3">
      <c r="A176" t="s">
        <v>180</v>
      </c>
      <c r="B176">
        <v>250</v>
      </c>
      <c r="C176">
        <v>3.1</v>
      </c>
      <c r="D176">
        <v>139</v>
      </c>
    </row>
  </sheetData>
  <autoFilter ref="A1:D1" xr:uid="{E2D8A00F-4980-4959-827D-C03A3056D0C2}">
    <sortState xmlns:xlrd2="http://schemas.microsoft.com/office/spreadsheetml/2017/richdata2" ref="A4:D17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7457-C949-4F9C-9F2C-FA9C2CA5201F}">
  <sheetPr>
    <tabColor rgb="FFFF0000"/>
  </sheetPr>
  <dimension ref="A1:I104"/>
  <sheetViews>
    <sheetView topLeftCell="A4" workbookViewId="0">
      <pane ySplit="6" topLeftCell="A10" activePane="bottomLeft" state="frozen"/>
      <selection activeCell="A4" sqref="A4"/>
      <selection pane="bottomLeft" activeCell="A81" sqref="A81"/>
    </sheetView>
  </sheetViews>
  <sheetFormatPr baseColWidth="10" defaultRowHeight="14.4" x14ac:dyDescent="0.3"/>
  <cols>
    <col min="1" max="1" width="23.88671875" customWidth="1"/>
    <col min="2" max="3" width="0" hidden="1" customWidth="1"/>
    <col min="4" max="4" width="14.88671875" hidden="1" customWidth="1"/>
    <col min="8" max="8" width="14.5546875" customWidth="1"/>
    <col min="9" max="9" width="14.5546875" style="4" customWidth="1"/>
  </cols>
  <sheetData>
    <row r="1" spans="1:9" ht="28.8" x14ac:dyDescent="0.55000000000000004">
      <c r="A1" s="26" t="s">
        <v>0</v>
      </c>
      <c r="B1" s="26"/>
      <c r="C1" s="26"/>
      <c r="D1" s="26"/>
      <c r="E1" s="26"/>
      <c r="F1" s="26"/>
      <c r="G1" s="26"/>
      <c r="H1" s="26"/>
      <c r="I1" s="3"/>
    </row>
    <row r="2" spans="1:9" ht="15" customHeight="1" x14ac:dyDescent="0.55000000000000004">
      <c r="A2" s="23"/>
      <c r="B2" s="23"/>
      <c r="C2" s="23"/>
      <c r="D2" s="23"/>
      <c r="E2" s="23"/>
      <c r="F2" s="23"/>
      <c r="G2" s="23"/>
      <c r="H2" s="23"/>
      <c r="I2" s="3"/>
    </row>
    <row r="3" spans="1:9" x14ac:dyDescent="0.3">
      <c r="A3" s="20" t="s">
        <v>5</v>
      </c>
      <c r="B3" s="21" t="s">
        <v>111</v>
      </c>
      <c r="H3" s="14"/>
    </row>
    <row r="4" spans="1:9" ht="28.8" x14ac:dyDescent="0.55000000000000004">
      <c r="A4" s="26" t="s">
        <v>0</v>
      </c>
      <c r="B4" s="26"/>
      <c r="C4" s="26"/>
      <c r="D4" s="26"/>
      <c r="E4" s="26"/>
      <c r="F4" s="26"/>
      <c r="G4" s="26"/>
      <c r="H4" s="26"/>
      <c r="I4" s="3"/>
    </row>
    <row r="6" spans="1:9" x14ac:dyDescent="0.3">
      <c r="A6" s="11"/>
      <c r="E6" s="12" t="s">
        <v>13</v>
      </c>
      <c r="F6" s="12" t="s">
        <v>42</v>
      </c>
      <c r="G6" s="12" t="s">
        <v>15</v>
      </c>
      <c r="H6" s="4"/>
      <c r="I6"/>
    </row>
    <row r="7" spans="1:9" x14ac:dyDescent="0.3">
      <c r="A7" s="10" t="s">
        <v>39</v>
      </c>
      <c r="E7" s="13">
        <f>F38+F23+F60+F73+F82+F48</f>
        <v>899.46</v>
      </c>
      <c r="F7" s="13">
        <f>G23+G38+G48+G60+G73+G82</f>
        <v>24.966000000000001</v>
      </c>
      <c r="G7" s="13">
        <f>H38+H23+H60+H73+H48+H82</f>
        <v>1179.92</v>
      </c>
      <c r="H7" s="4"/>
      <c r="I7"/>
    </row>
    <row r="8" spans="1:9" x14ac:dyDescent="0.3">
      <c r="A8" s="19" t="s">
        <v>41</v>
      </c>
      <c r="E8" s="18" t="s">
        <v>110</v>
      </c>
      <c r="F8" s="18">
        <v>24</v>
      </c>
      <c r="G8" s="18">
        <v>1100</v>
      </c>
      <c r="H8" s="4"/>
      <c r="I8"/>
    </row>
    <row r="9" spans="1:9" x14ac:dyDescent="0.3">
      <c r="A9" s="7"/>
    </row>
    <row r="11" spans="1:9" x14ac:dyDescent="0.3">
      <c r="A11" s="27" t="s">
        <v>112</v>
      </c>
      <c r="B11" s="28"/>
      <c r="C11" s="28"/>
      <c r="D11" s="28"/>
      <c r="E11" s="28"/>
      <c r="F11" s="28"/>
      <c r="G11" s="28"/>
      <c r="H11" s="29"/>
    </row>
    <row r="12" spans="1:9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</v>
      </c>
      <c r="F12" s="2" t="s">
        <v>3</v>
      </c>
      <c r="G12" s="2" t="s">
        <v>2</v>
      </c>
      <c r="H12" s="2" t="s">
        <v>4</v>
      </c>
    </row>
    <row r="13" spans="1:9" x14ac:dyDescent="0.3">
      <c r="A13" s="1" t="s">
        <v>132</v>
      </c>
      <c r="B13" s="18">
        <f>IF(A13="","",VLOOKUP(A13,'ALIMENTS LISTE'!A:E,2,FALSE))</f>
        <v>223</v>
      </c>
      <c r="C13" s="13">
        <f>IF(A13="","",VLOOKUP(A13,'ALIMENTS LISTE'!A:E,3,FALSE))</f>
        <v>2.9</v>
      </c>
      <c r="D13" s="18">
        <f>IF(A13="","",VLOOKUP(A13,'ALIMENTS LISTE'!A:E,4,FALSE))</f>
        <v>104</v>
      </c>
      <c r="E13" s="2">
        <v>30</v>
      </c>
      <c r="F13" s="13">
        <f t="shared" ref="F13:F22" si="0">IF(B13="","",E13*B13/100)</f>
        <v>66.900000000000006</v>
      </c>
      <c r="G13" s="13">
        <f t="shared" ref="G13:G22" si="1">IF(C13="","",E13*C13/100)</f>
        <v>0.87</v>
      </c>
      <c r="H13" s="13">
        <f t="shared" ref="H13:H22" si="2">IF(D13="","",E13*D13/100)</f>
        <v>31.2</v>
      </c>
    </row>
    <row r="14" spans="1:9" x14ac:dyDescent="0.3">
      <c r="A14" s="1" t="s">
        <v>34</v>
      </c>
      <c r="B14" s="18">
        <f>IF(A14="","",VLOOKUP(A14,'ALIMENTS LISTE'!A:E,2,FALSE))</f>
        <v>970</v>
      </c>
      <c r="C14" s="13">
        <f>IF(A14="","",VLOOKUP(A14,'ALIMENTS LISTE'!A:E,3,FALSE))</f>
        <v>21</v>
      </c>
      <c r="D14" s="18">
        <f>IF(A14="","",VLOOKUP(A14,'ALIMENTS LISTE'!A:E,4,FALSE))</f>
        <v>461</v>
      </c>
      <c r="E14" s="2">
        <v>6</v>
      </c>
      <c r="F14" s="13">
        <f t="shared" si="0"/>
        <v>58.2</v>
      </c>
      <c r="G14" s="13">
        <f t="shared" si="1"/>
        <v>1.26</v>
      </c>
      <c r="H14" s="13">
        <f t="shared" si="2"/>
        <v>27.66</v>
      </c>
    </row>
    <row r="15" spans="1:9" x14ac:dyDescent="0.3">
      <c r="A15" s="1" t="s">
        <v>31</v>
      </c>
      <c r="B15" s="18">
        <f>IF(A15="","",VLOOKUP(A15,'ALIMENTS LISTE'!A:E,2,FALSE))</f>
        <v>0</v>
      </c>
      <c r="C15" s="13">
        <f>IF(A15="","",VLOOKUP(A15,'ALIMENTS LISTE'!A:E,3,FALSE))</f>
        <v>0</v>
      </c>
      <c r="D15" s="18">
        <f>IF(A15="","",VLOOKUP(A15,'ALIMENTS LISTE'!A:E,4,FALSE))</f>
        <v>274</v>
      </c>
      <c r="E15" s="2">
        <v>10</v>
      </c>
      <c r="F15" s="13">
        <f t="shared" si="0"/>
        <v>0</v>
      </c>
      <c r="G15" s="13">
        <f t="shared" si="1"/>
        <v>0</v>
      </c>
      <c r="H15" s="13">
        <f t="shared" si="2"/>
        <v>27.4</v>
      </c>
    </row>
    <row r="16" spans="1:9" x14ac:dyDescent="0.3">
      <c r="A16" s="1" t="s">
        <v>55</v>
      </c>
      <c r="B16" s="18">
        <f>IF(A16="","",VLOOKUP(A16,'ALIMENTS LISTE'!A:E,2,FALSE))</f>
        <v>580</v>
      </c>
      <c r="C16" s="13">
        <f>IF(A16="","",VLOOKUP(A16,'ALIMENTS LISTE'!A:E,3,FALSE))</f>
        <v>24</v>
      </c>
      <c r="D16" s="18">
        <f>IF(A16="","",VLOOKUP(A16,'ALIMENTS LISTE'!A:E,4,FALSE))</f>
        <v>611</v>
      </c>
      <c r="E16" s="2">
        <v>6</v>
      </c>
      <c r="F16" s="13">
        <f t="shared" si="0"/>
        <v>34.799999999999997</v>
      </c>
      <c r="G16" s="13">
        <f t="shared" si="1"/>
        <v>1.44</v>
      </c>
      <c r="H16" s="13">
        <f t="shared" si="2"/>
        <v>36.659999999999997</v>
      </c>
    </row>
    <row r="17" spans="1:9" x14ac:dyDescent="0.3">
      <c r="A17" s="1" t="s">
        <v>154</v>
      </c>
      <c r="B17" s="18">
        <f>IF(A17="","",VLOOKUP(A17,'ALIMENTS LISTE'!A:E,2,FALSE))</f>
        <v>297</v>
      </c>
      <c r="C17" s="13">
        <f>IF(A17="","",VLOOKUP(A17,'ALIMENTS LISTE'!A:E,3,FALSE))</f>
        <v>7.8</v>
      </c>
      <c r="D17" s="18">
        <f>IF(A17="","",VLOOKUP(A17,'ALIMENTS LISTE'!A:E,4,FALSE))</f>
        <v>438</v>
      </c>
      <c r="E17" s="2">
        <v>16</v>
      </c>
      <c r="F17" s="13">
        <f t="shared" si="0"/>
        <v>47.52</v>
      </c>
      <c r="G17" s="13">
        <f t="shared" si="1"/>
        <v>1.248</v>
      </c>
      <c r="H17" s="13">
        <f t="shared" si="2"/>
        <v>70.08</v>
      </c>
    </row>
    <row r="18" spans="1:9" x14ac:dyDescent="0.3">
      <c r="A18" s="1"/>
      <c r="B18" s="18" t="str">
        <f>IF(A18="","",VLOOKUP(A18,'ALIMENTS LISTE'!A:E,2,FALSE))</f>
        <v/>
      </c>
      <c r="C18" s="13" t="str">
        <f>IF(A18="","",VLOOKUP(A18,'ALIMENTS LISTE'!A:E,3,FALSE))</f>
        <v/>
      </c>
      <c r="D18" s="18" t="str">
        <f>IF(A18="","",VLOOKUP(A18,'ALIMENTS LISTE'!A:E,4,FALSE))</f>
        <v/>
      </c>
      <c r="E18" s="2"/>
      <c r="F18" s="13" t="str">
        <f t="shared" si="0"/>
        <v/>
      </c>
      <c r="G18" s="13" t="str">
        <f t="shared" si="1"/>
        <v/>
      </c>
      <c r="H18" s="13" t="str">
        <f t="shared" si="2"/>
        <v/>
      </c>
    </row>
    <row r="19" spans="1:9" x14ac:dyDescent="0.3">
      <c r="A19" s="1" t="s">
        <v>36</v>
      </c>
      <c r="B19" s="18">
        <f>IF(A19="","",VLOOKUP(A19,'ALIMENTS LISTE'!A:E,2,FALSE))</f>
        <v>0</v>
      </c>
      <c r="C19" s="13">
        <f>IF(A19="","",VLOOKUP(A19,'ALIMENTS LISTE'!A:E,3,FALSE))</f>
        <v>0</v>
      </c>
      <c r="D19" s="18">
        <f>IF(A19="","",VLOOKUP(A19,'ALIMENTS LISTE'!A:E,4,FALSE))</f>
        <v>492</v>
      </c>
      <c r="E19" s="2">
        <v>12</v>
      </c>
      <c r="F19" s="13">
        <f t="shared" si="0"/>
        <v>0</v>
      </c>
      <c r="G19" s="13">
        <f t="shared" si="1"/>
        <v>0</v>
      </c>
      <c r="H19" s="13">
        <f t="shared" si="2"/>
        <v>59.04</v>
      </c>
    </row>
    <row r="20" spans="1:9" x14ac:dyDescent="0.3">
      <c r="A20" s="1" t="s">
        <v>81</v>
      </c>
      <c r="B20" s="18">
        <f>IF(A20="","",VLOOKUP(A20,'ALIMENTS LISTE'!A:E,2,FALSE))</f>
        <v>0</v>
      </c>
      <c r="C20" s="13">
        <f>IF(A20="","",VLOOKUP(A20,'ALIMENTS LISTE'!A:E,3,FALSE))</f>
        <v>28</v>
      </c>
      <c r="D20" s="18">
        <f>IF(A20="","",VLOOKUP(A20,'ALIMENTS LISTE'!A:E,4,FALSE))</f>
        <v>367</v>
      </c>
      <c r="E20" s="2">
        <v>18</v>
      </c>
      <c r="F20" s="13">
        <f t="shared" si="0"/>
        <v>0</v>
      </c>
      <c r="G20" s="13">
        <f t="shared" si="1"/>
        <v>5.04</v>
      </c>
      <c r="H20" s="13">
        <f t="shared" si="2"/>
        <v>66.06</v>
      </c>
    </row>
    <row r="21" spans="1:9" x14ac:dyDescent="0.3">
      <c r="A21" s="1" t="s">
        <v>27</v>
      </c>
      <c r="B21" s="18">
        <f>IF(A21="","",VLOOKUP(A21,'ALIMENTS LISTE'!A:E,2,FALSE))</f>
        <v>39</v>
      </c>
      <c r="C21" s="13">
        <f>IF(A21="","",VLOOKUP(A21,'ALIMENTS LISTE'!A:E,3,FALSE))</f>
        <v>1</v>
      </c>
      <c r="D21" s="18">
        <f>IF(A21="","",VLOOKUP(A21,'ALIMENTS LISTE'!A:E,4,FALSE))</f>
        <v>47</v>
      </c>
      <c r="E21" s="2">
        <v>60</v>
      </c>
      <c r="F21" s="13">
        <f t="shared" si="0"/>
        <v>23.4</v>
      </c>
      <c r="G21" s="13">
        <f t="shared" si="1"/>
        <v>0.6</v>
      </c>
      <c r="H21" s="13">
        <f t="shared" si="2"/>
        <v>28.2</v>
      </c>
    </row>
    <row r="22" spans="1:9" x14ac:dyDescent="0.3">
      <c r="A22" s="1"/>
      <c r="B22" s="18" t="str">
        <f>IF(A22="","",VLOOKUP(A22,'ALIMENTS LISTE'!A:E,2,FALSE))</f>
        <v/>
      </c>
      <c r="C22" s="13" t="str">
        <f>IF(A22="","",VLOOKUP(A22,'ALIMENTS LISTE'!A:E,3,FALSE))</f>
        <v/>
      </c>
      <c r="D22" s="18" t="str">
        <f>IF(A22="","",VLOOKUP(A22,'ALIMENTS LISTE'!A:E,4,FALSE))</f>
        <v/>
      </c>
      <c r="E22" s="2"/>
      <c r="F22" s="13" t="str">
        <f t="shared" si="0"/>
        <v/>
      </c>
      <c r="G22" s="13" t="str">
        <f t="shared" si="1"/>
        <v/>
      </c>
      <c r="H22" s="13" t="str">
        <f t="shared" si="2"/>
        <v/>
      </c>
    </row>
    <row r="23" spans="1:9" x14ac:dyDescent="0.3">
      <c r="A23" s="15" t="s">
        <v>6</v>
      </c>
      <c r="B23" s="16"/>
      <c r="C23" s="16"/>
      <c r="D23" s="16"/>
      <c r="E23" s="16">
        <f>SUM(E13:E22)</f>
        <v>158</v>
      </c>
      <c r="F23" s="16">
        <f>SUM(F13:F22)</f>
        <v>230.82000000000002</v>
      </c>
      <c r="G23" s="16">
        <f>SUM(G13:G22)</f>
        <v>10.458</v>
      </c>
      <c r="H23" s="16">
        <f>SUM(H13:H22)</f>
        <v>346.3</v>
      </c>
    </row>
    <row r="25" spans="1:9" x14ac:dyDescent="0.3">
      <c r="A25" s="27" t="s">
        <v>113</v>
      </c>
      <c r="B25" s="28"/>
      <c r="C25" s="28"/>
      <c r="D25" s="28"/>
      <c r="E25" s="28"/>
      <c r="F25" s="28"/>
      <c r="G25" s="28"/>
      <c r="H25" s="29"/>
      <c r="I25" s="5"/>
    </row>
    <row r="26" spans="1:9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</v>
      </c>
      <c r="F26" s="2" t="s">
        <v>3</v>
      </c>
      <c r="G26" s="2" t="s">
        <v>2</v>
      </c>
      <c r="H26" s="2" t="s">
        <v>4</v>
      </c>
      <c r="I26" s="5"/>
    </row>
    <row r="27" spans="1:9" x14ac:dyDescent="0.3">
      <c r="A27" s="1" t="s">
        <v>135</v>
      </c>
      <c r="B27" s="18">
        <f>IF(A27="","",VLOOKUP(A27,'ALIMENTS LISTE'!A:E,2,FALSE))</f>
        <v>50</v>
      </c>
      <c r="C27" s="13">
        <f>IF(A27="","",VLOOKUP(A27,'ALIMENTS LISTE'!A:E,3,FALSE))</f>
        <v>1.6</v>
      </c>
      <c r="D27" s="18">
        <f>IF(A27="","",VLOOKUP(A27,'ALIMENTS LISTE'!A:E,4,FALSE))</f>
        <v>37</v>
      </c>
      <c r="E27" s="2">
        <v>130</v>
      </c>
      <c r="F27" s="13">
        <f t="shared" ref="F27:F37" si="3">IF(B27="","",E27*B27/100)</f>
        <v>65</v>
      </c>
      <c r="G27" s="13">
        <f t="shared" ref="G27:G37" si="4">IF(C27="","",E27*C27/100)</f>
        <v>2.08</v>
      </c>
      <c r="H27" s="13">
        <f t="shared" ref="H27:H37" si="5">IF(D27="","",E27*D27/100)</f>
        <v>48.1</v>
      </c>
      <c r="I27" s="6"/>
    </row>
    <row r="28" spans="1:9" x14ac:dyDescent="0.3">
      <c r="A28" s="1"/>
      <c r="B28" s="18" t="str">
        <f>IF(A28="","",VLOOKUP(A28,'ALIMENTS LISTE'!A:E,2,FALSE))</f>
        <v/>
      </c>
      <c r="C28" s="13" t="str">
        <f>IF(A28="","",VLOOKUP(A28,'ALIMENTS LISTE'!A:E,3,FALSE))</f>
        <v/>
      </c>
      <c r="D28" s="18" t="str">
        <f>IF(A28="","",VLOOKUP(A28,'ALIMENTS LISTE'!A:E,4,FALSE))</f>
        <v/>
      </c>
      <c r="E28" s="2"/>
      <c r="F28" s="13" t="str">
        <f t="shared" si="3"/>
        <v/>
      </c>
      <c r="G28" s="13" t="str">
        <f t="shared" si="4"/>
        <v/>
      </c>
      <c r="H28" s="13" t="str">
        <f t="shared" si="5"/>
        <v/>
      </c>
      <c r="I28" s="6"/>
    </row>
    <row r="29" spans="1:9" x14ac:dyDescent="0.3">
      <c r="A29" s="1"/>
      <c r="B29" s="18" t="str">
        <f>IF(A29="","",VLOOKUP(A29,'ALIMENTS LISTE'!A:E,2,FALSE))</f>
        <v/>
      </c>
      <c r="C29" s="13" t="str">
        <f>IF(A29="","",VLOOKUP(A29,'ALIMENTS LISTE'!A:E,3,FALSE))</f>
        <v/>
      </c>
      <c r="D29" s="18" t="str">
        <f>IF(A29="","",VLOOKUP(A29,'ALIMENTS LISTE'!A:E,4,FALSE))</f>
        <v/>
      </c>
      <c r="E29" s="2"/>
      <c r="F29" s="13" t="str">
        <f t="shared" si="3"/>
        <v/>
      </c>
      <c r="G29" s="13" t="str">
        <f t="shared" si="4"/>
        <v/>
      </c>
      <c r="H29" s="13" t="str">
        <f t="shared" si="5"/>
        <v/>
      </c>
      <c r="I29" s="6"/>
    </row>
    <row r="30" spans="1:9" x14ac:dyDescent="0.3">
      <c r="A30" s="1"/>
      <c r="B30" s="18" t="str">
        <f>IF(A30="","",VLOOKUP(A30,'ALIMENTS LISTE'!A:E,2,FALSE))</f>
        <v/>
      </c>
      <c r="C30" s="13" t="str">
        <f>IF(A30="","",VLOOKUP(A30,'ALIMENTS LISTE'!A:E,3,FALSE))</f>
        <v/>
      </c>
      <c r="D30" s="18" t="str">
        <f>IF(A30="","",VLOOKUP(A30,'ALIMENTS LISTE'!A:E,4,FALSE))</f>
        <v/>
      </c>
      <c r="E30" s="2"/>
      <c r="F30" s="13" t="str">
        <f t="shared" si="3"/>
        <v/>
      </c>
      <c r="G30" s="13" t="str">
        <f t="shared" si="4"/>
        <v/>
      </c>
      <c r="H30" s="13" t="str">
        <f t="shared" si="5"/>
        <v/>
      </c>
      <c r="I30" s="6"/>
    </row>
    <row r="31" spans="1:9" x14ac:dyDescent="0.3">
      <c r="A31" s="1" t="s">
        <v>84</v>
      </c>
      <c r="B31" s="18">
        <f>IF(A31="","",VLOOKUP(A31,'ALIMENTS LISTE'!A:E,2,FALSE))</f>
        <v>0</v>
      </c>
      <c r="C31" s="13">
        <f>IF(A31="","",VLOOKUP(A31,'ALIMENTS LISTE'!A:E,3,FALSE))</f>
        <v>0</v>
      </c>
      <c r="D31" s="18">
        <f>IF(A31="","",VLOOKUP(A31,'ALIMENTS LISTE'!A:E,4,FALSE))</f>
        <v>884</v>
      </c>
      <c r="E31" s="2">
        <v>15</v>
      </c>
      <c r="F31" s="13">
        <f t="shared" si="3"/>
        <v>0</v>
      </c>
      <c r="G31" s="13">
        <f t="shared" si="4"/>
        <v>0</v>
      </c>
      <c r="H31" s="13">
        <f t="shared" si="5"/>
        <v>132.6</v>
      </c>
      <c r="I31" s="6"/>
    </row>
    <row r="32" spans="1:9" x14ac:dyDescent="0.3">
      <c r="A32" s="1"/>
      <c r="B32" s="18" t="str">
        <f>IF(A32="","",VLOOKUP(A32,'ALIMENTS LISTE'!A:E,2,FALSE))</f>
        <v/>
      </c>
      <c r="C32" s="13" t="str">
        <f>IF(A32="","",VLOOKUP(A32,'ALIMENTS LISTE'!A:E,3,FALSE))</f>
        <v/>
      </c>
      <c r="D32" s="18" t="str">
        <f>IF(A32="","",VLOOKUP(A32,'ALIMENTS LISTE'!A:E,4,FALSE))</f>
        <v/>
      </c>
      <c r="E32" s="2"/>
      <c r="F32" s="13" t="str">
        <f t="shared" si="3"/>
        <v/>
      </c>
      <c r="G32" s="13" t="str">
        <f t="shared" si="4"/>
        <v/>
      </c>
      <c r="H32" s="13" t="str">
        <f t="shared" si="5"/>
        <v/>
      </c>
      <c r="I32" s="6"/>
    </row>
    <row r="33" spans="1:9" x14ac:dyDescent="0.3">
      <c r="A33" s="1" t="s">
        <v>184</v>
      </c>
      <c r="B33" s="18">
        <f>IF(A33="","",VLOOKUP(A33,'ALIMENTS LISTE'!A:E,2,FALSE))</f>
        <v>1170</v>
      </c>
      <c r="C33" s="13">
        <f>IF(A33="","",VLOOKUP(A33,'ALIMENTS LISTE'!A:E,3,FALSE))</f>
        <v>7.5</v>
      </c>
      <c r="D33" s="18">
        <f>IF(A33="","",VLOOKUP(A33,'ALIMENTS LISTE'!A:E,4,FALSE))</f>
        <v>150</v>
      </c>
      <c r="E33" s="2">
        <v>20</v>
      </c>
      <c r="F33" s="13">
        <f t="shared" si="3"/>
        <v>234</v>
      </c>
      <c r="G33" s="13">
        <f t="shared" si="4"/>
        <v>1.5</v>
      </c>
      <c r="H33" s="13">
        <f t="shared" si="5"/>
        <v>30</v>
      </c>
      <c r="I33" s="6"/>
    </row>
    <row r="34" spans="1:9" x14ac:dyDescent="0.3">
      <c r="A34" s="1" t="s">
        <v>36</v>
      </c>
      <c r="B34" s="18">
        <f>IF(A34="","",VLOOKUP(A34,'ALIMENTS LISTE'!A:E,2,FALSE))</f>
        <v>0</v>
      </c>
      <c r="C34" s="13">
        <f>IF(A34="","",VLOOKUP(A34,'ALIMENTS LISTE'!A:E,3,FALSE))</f>
        <v>0</v>
      </c>
      <c r="D34" s="18">
        <f>IF(A34="","",VLOOKUP(A34,'ALIMENTS LISTE'!A:E,4,FALSE))</f>
        <v>492</v>
      </c>
      <c r="E34" s="2">
        <v>15</v>
      </c>
      <c r="F34" s="13">
        <f t="shared" si="3"/>
        <v>0</v>
      </c>
      <c r="G34" s="13">
        <f t="shared" si="4"/>
        <v>0</v>
      </c>
      <c r="H34" s="13">
        <f t="shared" si="5"/>
        <v>73.8</v>
      </c>
      <c r="I34" s="6"/>
    </row>
    <row r="35" spans="1:9" x14ac:dyDescent="0.3">
      <c r="A35" s="1" t="s">
        <v>200</v>
      </c>
      <c r="B35" s="18">
        <f>IF(A35="","",VLOOKUP(A35,'ALIMENTS LISTE'!A:E,2,FALSE))</f>
        <v>107</v>
      </c>
      <c r="C35" s="13">
        <f>IF(A35="","",VLOOKUP(A35,'ALIMENTS LISTE'!A:E,3,FALSE))</f>
        <v>5.6</v>
      </c>
      <c r="D35" s="18">
        <f>IF(A35="","",VLOOKUP(A35,'ALIMENTS LISTE'!A:E,4,FALSE))</f>
        <v>110</v>
      </c>
      <c r="E35" s="2">
        <v>100</v>
      </c>
      <c r="F35" s="13">
        <f t="shared" si="3"/>
        <v>107</v>
      </c>
      <c r="G35" s="13">
        <f t="shared" si="4"/>
        <v>5.6</v>
      </c>
      <c r="H35" s="13">
        <f t="shared" si="5"/>
        <v>110</v>
      </c>
      <c r="I35" s="6"/>
    </row>
    <row r="36" spans="1:9" x14ac:dyDescent="0.3">
      <c r="A36" s="1"/>
      <c r="B36" s="18" t="str">
        <f>IF(A36="","",VLOOKUP(A36,'ALIMENTS LISTE'!A:E,2,FALSE))</f>
        <v/>
      </c>
      <c r="C36" s="13" t="str">
        <f>IF(A36="","",VLOOKUP(A36,'ALIMENTS LISTE'!A:E,3,FALSE))</f>
        <v/>
      </c>
      <c r="D36" s="18" t="str">
        <f>IF(A36="","",VLOOKUP(A36,'ALIMENTS LISTE'!A:E,4,FALSE))</f>
        <v/>
      </c>
      <c r="E36" s="2"/>
      <c r="F36" s="13" t="str">
        <f t="shared" si="3"/>
        <v/>
      </c>
      <c r="G36" s="13" t="str">
        <f t="shared" si="4"/>
        <v/>
      </c>
      <c r="H36" s="13" t="str">
        <f t="shared" si="5"/>
        <v/>
      </c>
      <c r="I36" s="6"/>
    </row>
    <row r="37" spans="1:9" x14ac:dyDescent="0.3">
      <c r="A37" s="1"/>
      <c r="B37" s="18" t="str">
        <f>IF(A37="","",VLOOKUP(A37,'ALIMENTS LISTE'!A:E,2,FALSE))</f>
        <v/>
      </c>
      <c r="C37" s="13" t="str">
        <f>IF(A37="","",VLOOKUP(A37,'ALIMENTS LISTE'!A:E,3,FALSE))</f>
        <v/>
      </c>
      <c r="D37" s="18" t="str">
        <f>IF(A37="","",VLOOKUP(A37,'ALIMENTS LISTE'!A:E,4,FALSE))</f>
        <v/>
      </c>
      <c r="E37" s="2"/>
      <c r="F37" s="13" t="str">
        <f t="shared" si="3"/>
        <v/>
      </c>
      <c r="G37" s="13" t="str">
        <f t="shared" si="4"/>
        <v/>
      </c>
      <c r="H37" s="13" t="str">
        <f t="shared" si="5"/>
        <v/>
      </c>
      <c r="I37" s="6"/>
    </row>
    <row r="38" spans="1:9" x14ac:dyDescent="0.3">
      <c r="A38" s="15" t="s">
        <v>6</v>
      </c>
      <c r="B38" s="16"/>
      <c r="C38" s="16"/>
      <c r="D38" s="16"/>
      <c r="E38" s="22">
        <f>SUM(E27:E37)</f>
        <v>280</v>
      </c>
      <c r="F38" s="17">
        <f>SUM(F27:F37)</f>
        <v>406</v>
      </c>
      <c r="G38" s="17">
        <f>SUM(G27:G37)</f>
        <v>9.18</v>
      </c>
      <c r="H38" s="17">
        <f>SUM(H27:H37)</f>
        <v>394.5</v>
      </c>
      <c r="I38" s="6"/>
    </row>
    <row r="39" spans="1:9" x14ac:dyDescent="0.3">
      <c r="I39" s="6"/>
    </row>
    <row r="40" spans="1:9" x14ac:dyDescent="0.3">
      <c r="A40" s="27" t="s">
        <v>114</v>
      </c>
      <c r="B40" s="28"/>
      <c r="C40" s="28"/>
      <c r="D40" s="28"/>
      <c r="E40" s="28"/>
      <c r="F40" s="28"/>
      <c r="G40" s="28"/>
      <c r="H40" s="29"/>
      <c r="I40" s="6"/>
    </row>
    <row r="41" spans="1:9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</v>
      </c>
      <c r="F41" s="2" t="s">
        <v>3</v>
      </c>
      <c r="G41" s="2" t="s">
        <v>2</v>
      </c>
      <c r="H41" s="2" t="s">
        <v>4</v>
      </c>
    </row>
    <row r="42" spans="1:9" x14ac:dyDescent="0.3">
      <c r="A42" s="1" t="s">
        <v>191</v>
      </c>
      <c r="B42" s="18">
        <f>IF(A42="","",VLOOKUP(A42,'ALIMENTS LISTE'!A:E,2,FALSE))</f>
        <v>250</v>
      </c>
      <c r="C42" s="13">
        <f>IF(A42="","",VLOOKUP(A42,'ALIMENTS LISTE'!A:E,3,FALSE))</f>
        <v>3.1</v>
      </c>
      <c r="D42" s="18">
        <f>IF(A42="","",VLOOKUP(A42,'ALIMENTS LISTE'!A:E,4,FALSE))</f>
        <v>103</v>
      </c>
      <c r="E42" s="2">
        <v>50</v>
      </c>
      <c r="F42" s="13">
        <f t="shared" ref="F42:F47" si="6">IF(B42="","",E42*B42/100)</f>
        <v>125</v>
      </c>
      <c r="G42" s="13">
        <f t="shared" ref="G42:G47" si="7">IF(C42="","",E42*C42/100)</f>
        <v>1.55</v>
      </c>
      <c r="H42" s="13">
        <f t="shared" ref="H42:H47" si="8">IF(D42="","",E42*D42/100)</f>
        <v>51.5</v>
      </c>
      <c r="I42" s="5"/>
    </row>
    <row r="43" spans="1:9" x14ac:dyDescent="0.3">
      <c r="A43" s="1"/>
      <c r="B43" s="18" t="str">
        <f>IF(A43="","",VLOOKUP(A43,'ALIMENTS LISTE'!A:E,2,FALSE))</f>
        <v/>
      </c>
      <c r="C43" s="13" t="str">
        <f>IF(A43="","",VLOOKUP(A43,'ALIMENTS LISTE'!A:E,3,FALSE))</f>
        <v/>
      </c>
      <c r="D43" s="18" t="str">
        <f>IF(A43="","",VLOOKUP(A43,'ALIMENTS LISTE'!A:E,4,FALSE))</f>
        <v/>
      </c>
      <c r="E43" s="2"/>
      <c r="F43" s="13" t="str">
        <f t="shared" si="6"/>
        <v/>
      </c>
      <c r="G43" s="13" t="str">
        <f t="shared" si="7"/>
        <v/>
      </c>
      <c r="H43" s="13" t="str">
        <f t="shared" si="8"/>
        <v/>
      </c>
      <c r="I43" s="6"/>
    </row>
    <row r="44" spans="1:9" x14ac:dyDescent="0.3">
      <c r="A44" s="1"/>
      <c r="B44" s="18" t="str">
        <f>IF(A44="","",VLOOKUP(A44,'ALIMENTS LISTE'!A:E,2,FALSE))</f>
        <v/>
      </c>
      <c r="C44" s="13" t="str">
        <f>IF(A44="","",VLOOKUP(A44,'ALIMENTS LISTE'!A:E,3,FALSE))</f>
        <v/>
      </c>
      <c r="D44" s="18" t="str">
        <f>IF(A44="","",VLOOKUP(A44,'ALIMENTS LISTE'!A:E,4,FALSE))</f>
        <v/>
      </c>
      <c r="E44" s="2"/>
      <c r="F44" s="13" t="str">
        <f t="shared" si="6"/>
        <v/>
      </c>
      <c r="G44" s="13" t="str">
        <f t="shared" si="7"/>
        <v/>
      </c>
      <c r="H44" s="13" t="str">
        <f t="shared" si="8"/>
        <v/>
      </c>
      <c r="I44" s="6"/>
    </row>
    <row r="45" spans="1:9" x14ac:dyDescent="0.3">
      <c r="A45" s="1"/>
      <c r="B45" s="18" t="str">
        <f>IF(A45="","",VLOOKUP(A45,'ALIMENTS LISTE'!A:E,2,FALSE))</f>
        <v/>
      </c>
      <c r="C45" s="13" t="str">
        <f>IF(A45="","",VLOOKUP(A45,'ALIMENTS LISTE'!A:E,3,FALSE))</f>
        <v/>
      </c>
      <c r="D45" s="18" t="str">
        <f>IF(A45="","",VLOOKUP(A45,'ALIMENTS LISTE'!A:E,4,FALSE))</f>
        <v/>
      </c>
      <c r="E45" s="2"/>
      <c r="F45" s="13" t="str">
        <f t="shared" si="6"/>
        <v/>
      </c>
      <c r="G45" s="13" t="str">
        <f t="shared" si="7"/>
        <v/>
      </c>
      <c r="H45" s="13" t="str">
        <f t="shared" si="8"/>
        <v/>
      </c>
      <c r="I45" s="6"/>
    </row>
    <row r="46" spans="1:9" x14ac:dyDescent="0.3">
      <c r="A46" s="1"/>
      <c r="B46" s="18" t="str">
        <f>IF(A46="","",VLOOKUP(A46,'ALIMENTS LISTE'!A:E,2,FALSE))</f>
        <v/>
      </c>
      <c r="C46" s="13" t="str">
        <f>IF(A46="","",VLOOKUP(A46,'ALIMENTS LISTE'!A:E,3,FALSE))</f>
        <v/>
      </c>
      <c r="D46" s="18" t="str">
        <f>IF(A46="","",VLOOKUP(A46,'ALIMENTS LISTE'!A:E,4,FALSE))</f>
        <v/>
      </c>
      <c r="E46" s="2"/>
      <c r="F46" s="13" t="str">
        <f t="shared" si="6"/>
        <v/>
      </c>
      <c r="G46" s="13" t="str">
        <f t="shared" si="7"/>
        <v/>
      </c>
      <c r="H46" s="13" t="str">
        <f t="shared" si="8"/>
        <v/>
      </c>
      <c r="I46" s="6"/>
    </row>
    <row r="47" spans="1:9" x14ac:dyDescent="0.3">
      <c r="A47" s="1"/>
      <c r="B47" s="18" t="str">
        <f>IF(A47="","",VLOOKUP(A47,'ALIMENTS LISTE'!A:E,2,FALSE))</f>
        <v/>
      </c>
      <c r="C47" s="13" t="str">
        <f>IF(A47="","",VLOOKUP(A47,'ALIMENTS LISTE'!A:E,3,FALSE))</f>
        <v/>
      </c>
      <c r="D47" s="18" t="str">
        <f>IF(A47="","",VLOOKUP(A47,'ALIMENTS LISTE'!A:E,4,FALSE))</f>
        <v/>
      </c>
      <c r="E47" s="2"/>
      <c r="F47" s="13" t="str">
        <f t="shared" si="6"/>
        <v/>
      </c>
      <c r="G47" s="13" t="str">
        <f t="shared" si="7"/>
        <v/>
      </c>
      <c r="H47" s="13" t="str">
        <f t="shared" si="8"/>
        <v/>
      </c>
      <c r="I47" s="6"/>
    </row>
    <row r="48" spans="1:9" x14ac:dyDescent="0.3">
      <c r="A48" s="15" t="s">
        <v>6</v>
      </c>
      <c r="B48" s="17">
        <f>SUM(B42:B47)</f>
        <v>250</v>
      </c>
      <c r="C48" s="17">
        <f t="shared" ref="C48:H48" si="9">SUM(C42:C47)</f>
        <v>3.1</v>
      </c>
      <c r="D48" s="17">
        <f t="shared" si="9"/>
        <v>103</v>
      </c>
      <c r="E48" s="17">
        <f t="shared" si="9"/>
        <v>50</v>
      </c>
      <c r="F48" s="17">
        <f t="shared" si="9"/>
        <v>125</v>
      </c>
      <c r="G48" s="17">
        <f t="shared" si="9"/>
        <v>1.55</v>
      </c>
      <c r="H48" s="17">
        <f t="shared" si="9"/>
        <v>51.5</v>
      </c>
      <c r="I48" s="6"/>
    </row>
    <row r="49" spans="1:9" x14ac:dyDescent="0.3">
      <c r="I49" s="6"/>
    </row>
    <row r="50" spans="1:9" x14ac:dyDescent="0.3">
      <c r="A50" s="27" t="s">
        <v>115</v>
      </c>
      <c r="B50" s="28"/>
      <c r="C50" s="28"/>
      <c r="D50" s="28"/>
      <c r="E50" s="28"/>
      <c r="F50" s="28"/>
      <c r="G50" s="28"/>
      <c r="H50" s="29"/>
      <c r="I50" s="6"/>
    </row>
    <row r="51" spans="1:9" x14ac:dyDescent="0.3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</v>
      </c>
      <c r="F51" s="2" t="s">
        <v>3</v>
      </c>
      <c r="G51" s="2" t="s">
        <v>2</v>
      </c>
      <c r="H51" s="2" t="s">
        <v>4</v>
      </c>
      <c r="I51" s="6"/>
    </row>
    <row r="52" spans="1:9" ht="28.8" customHeight="1" x14ac:dyDescent="0.3">
      <c r="A52" s="1" t="s">
        <v>28</v>
      </c>
      <c r="B52" s="18">
        <f>IF(A52="","",VLOOKUP(A52,'ALIMENTS LISTE'!A:E,2,FALSE))</f>
        <v>26</v>
      </c>
      <c r="C52" s="13">
        <f>IF(A52="","",VLOOKUP(A52,'ALIMENTS LISTE'!A:E,3,FALSE))</f>
        <v>0.5</v>
      </c>
      <c r="D52" s="18">
        <f>IF(A52="","",VLOOKUP(A52,'ALIMENTS LISTE'!A:E,4,FALSE))</f>
        <v>58</v>
      </c>
      <c r="E52" s="2">
        <v>80</v>
      </c>
      <c r="F52" s="13">
        <f t="shared" ref="F52:F59" si="10">IF(B52="","",E52*B52/100)</f>
        <v>20.8</v>
      </c>
      <c r="G52" s="13">
        <f t="shared" ref="G52:G59" si="11">IF(C52="","",E52*C52/100)</f>
        <v>0.4</v>
      </c>
      <c r="H52" s="13">
        <f t="shared" ref="H52:H59" si="12">IF(D52="","",E52*D52/100)</f>
        <v>46.4</v>
      </c>
      <c r="I52" s="6"/>
    </row>
    <row r="53" spans="1:9" x14ac:dyDescent="0.3">
      <c r="A53" s="1" t="s">
        <v>126</v>
      </c>
      <c r="B53" s="18">
        <f>IF(A53="","",VLOOKUP(A53,'ALIMENTS LISTE'!A:E,2,FALSE))</f>
        <v>308</v>
      </c>
      <c r="C53" s="13">
        <f>IF(A53="","",VLOOKUP(A53,'ALIMENTS LISTE'!A:E,3,FALSE))</f>
        <v>8.1</v>
      </c>
      <c r="D53" s="18">
        <f>IF(A53="","",VLOOKUP(A53,'ALIMENTS LISTE'!A:E,4,FALSE))</f>
        <v>441</v>
      </c>
      <c r="E53" s="2">
        <v>10</v>
      </c>
      <c r="F53" s="13">
        <f t="shared" si="10"/>
        <v>30.8</v>
      </c>
      <c r="G53" s="13">
        <f t="shared" si="11"/>
        <v>0.81</v>
      </c>
      <c r="H53" s="13">
        <f t="shared" si="12"/>
        <v>44.1</v>
      </c>
      <c r="I53" s="6"/>
    </row>
    <row r="54" spans="1:9" x14ac:dyDescent="0.3">
      <c r="A54" s="1" t="s">
        <v>149</v>
      </c>
      <c r="B54" s="18">
        <f>IF(A54="","",VLOOKUP(A54,'ALIMENTS LISTE'!A:E,2,FALSE))</f>
        <v>0</v>
      </c>
      <c r="C54" s="13">
        <f>IF(A54="","",VLOOKUP(A54,'ALIMENTS LISTE'!A:E,3,FALSE))</f>
        <v>0</v>
      </c>
      <c r="D54" s="18">
        <f>IF(A54="","",VLOOKUP(A54,'ALIMENTS LISTE'!A:E,4,FALSE))</f>
        <v>313</v>
      </c>
      <c r="E54" s="2">
        <v>5</v>
      </c>
      <c r="F54" s="13">
        <f t="shared" si="10"/>
        <v>0</v>
      </c>
      <c r="G54" s="13">
        <f t="shared" si="11"/>
        <v>0</v>
      </c>
      <c r="H54" s="13">
        <f t="shared" si="12"/>
        <v>15.65</v>
      </c>
    </row>
    <row r="55" spans="1:9" x14ac:dyDescent="0.3">
      <c r="A55" s="1"/>
      <c r="B55" s="18" t="str">
        <f>IF(A55="","",VLOOKUP(A55,'ALIMENTS LISTE'!A:E,2,FALSE))</f>
        <v/>
      </c>
      <c r="C55" s="13" t="str">
        <f>IF(A55="","",VLOOKUP(A55,'ALIMENTS LISTE'!A:E,3,FALSE))</f>
        <v/>
      </c>
      <c r="D55" s="18" t="str">
        <f>IF(A55="","",VLOOKUP(A55,'ALIMENTS LISTE'!A:E,4,FALSE))</f>
        <v/>
      </c>
      <c r="E55" s="2"/>
      <c r="F55" s="13" t="str">
        <f t="shared" si="10"/>
        <v/>
      </c>
      <c r="G55" s="13" t="str">
        <f t="shared" si="11"/>
        <v/>
      </c>
      <c r="H55" s="13" t="str">
        <f t="shared" si="12"/>
        <v/>
      </c>
    </row>
    <row r="56" spans="1:9" x14ac:dyDescent="0.3">
      <c r="A56" s="1"/>
      <c r="B56" s="18" t="str">
        <f>IF(A56="","",VLOOKUP(A56,'ALIMENTS LISTE'!A:E,2,FALSE))</f>
        <v/>
      </c>
      <c r="C56" s="13" t="str">
        <f>IF(A56="","",VLOOKUP(A56,'ALIMENTS LISTE'!A:E,3,FALSE))</f>
        <v/>
      </c>
      <c r="D56" s="18" t="str">
        <f>IF(A56="","",VLOOKUP(A56,'ALIMENTS LISTE'!A:E,4,FALSE))</f>
        <v/>
      </c>
      <c r="E56" s="2"/>
      <c r="F56" s="13" t="str">
        <f t="shared" si="10"/>
        <v/>
      </c>
      <c r="G56" s="13" t="str">
        <f t="shared" si="11"/>
        <v/>
      </c>
      <c r="H56" s="13" t="str">
        <f t="shared" si="12"/>
        <v/>
      </c>
    </row>
    <row r="57" spans="1:9" x14ac:dyDescent="0.3">
      <c r="A57" s="1"/>
      <c r="B57" s="18" t="str">
        <f>IF(A57="","",VLOOKUP(A57,'ALIMENTS LISTE'!A:E,2,FALSE))</f>
        <v/>
      </c>
      <c r="C57" s="13" t="str">
        <f>IF(A57="","",VLOOKUP(A57,'ALIMENTS LISTE'!A:E,3,FALSE))</f>
        <v/>
      </c>
      <c r="D57" s="18" t="str">
        <f>IF(A57="","",VLOOKUP(A57,'ALIMENTS LISTE'!A:E,4,FALSE))</f>
        <v/>
      </c>
      <c r="E57" s="2"/>
      <c r="F57" s="13" t="str">
        <f t="shared" si="10"/>
        <v/>
      </c>
      <c r="G57" s="13" t="str">
        <f t="shared" si="11"/>
        <v/>
      </c>
      <c r="H57" s="13" t="str">
        <f t="shared" si="12"/>
        <v/>
      </c>
    </row>
    <row r="58" spans="1:9" x14ac:dyDescent="0.3">
      <c r="A58" s="1"/>
      <c r="B58" s="18" t="str">
        <f>IF(A58="","",VLOOKUP(A58,'ALIMENTS LISTE'!A:E,2,FALSE))</f>
        <v/>
      </c>
      <c r="C58" s="13" t="str">
        <f>IF(A58="","",VLOOKUP(A58,'ALIMENTS LISTE'!A:E,3,FALSE))</f>
        <v/>
      </c>
      <c r="D58" s="18" t="str">
        <f>IF(A58="","",VLOOKUP(A58,'ALIMENTS LISTE'!A:E,4,FALSE))</f>
        <v/>
      </c>
      <c r="E58" s="2"/>
      <c r="F58" s="13" t="str">
        <f t="shared" si="10"/>
        <v/>
      </c>
      <c r="G58" s="13" t="str">
        <f t="shared" si="11"/>
        <v/>
      </c>
      <c r="H58" s="13" t="str">
        <f t="shared" si="12"/>
        <v/>
      </c>
    </row>
    <row r="59" spans="1:9" x14ac:dyDescent="0.3">
      <c r="A59" s="1"/>
      <c r="B59" s="18" t="str">
        <f>IF(A59="","",VLOOKUP(A59,'ALIMENTS LISTE'!A:E,2,FALSE))</f>
        <v/>
      </c>
      <c r="C59" s="13" t="str">
        <f>IF(A59="","",VLOOKUP(A59,'ALIMENTS LISTE'!A:E,3,FALSE))</f>
        <v/>
      </c>
      <c r="D59" s="18" t="str">
        <f>IF(A59="","",VLOOKUP(A59,'ALIMENTS LISTE'!A:E,4,FALSE))</f>
        <v/>
      </c>
      <c r="E59" s="2"/>
      <c r="F59" s="13" t="str">
        <f t="shared" si="10"/>
        <v/>
      </c>
      <c r="G59" s="13" t="str">
        <f t="shared" si="11"/>
        <v/>
      </c>
      <c r="H59" s="13" t="str">
        <f t="shared" si="12"/>
        <v/>
      </c>
    </row>
    <row r="60" spans="1:9" x14ac:dyDescent="0.3">
      <c r="A60" s="15" t="s">
        <v>6</v>
      </c>
      <c r="B60" s="17">
        <f>SUM(B52:B59)</f>
        <v>334</v>
      </c>
      <c r="C60" s="17">
        <f t="shared" ref="C60:H60" si="13">SUM(C52:C59)</f>
        <v>8.6</v>
      </c>
      <c r="D60" s="17">
        <f t="shared" si="13"/>
        <v>812</v>
      </c>
      <c r="E60" s="17">
        <f t="shared" si="13"/>
        <v>95</v>
      </c>
      <c r="F60" s="17">
        <f t="shared" si="13"/>
        <v>51.6</v>
      </c>
      <c r="G60" s="17">
        <f t="shared" si="13"/>
        <v>1.21</v>
      </c>
      <c r="H60" s="17">
        <f t="shared" si="13"/>
        <v>106.15</v>
      </c>
    </row>
    <row r="62" spans="1:9" x14ac:dyDescent="0.3">
      <c r="A62" s="27" t="s">
        <v>117</v>
      </c>
      <c r="B62" s="28"/>
      <c r="C62" s="28"/>
      <c r="D62" s="28"/>
      <c r="E62" s="28"/>
      <c r="F62" s="28"/>
      <c r="G62" s="28"/>
      <c r="H62" s="29"/>
    </row>
    <row r="63" spans="1:9" x14ac:dyDescent="0.3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</v>
      </c>
      <c r="F63" s="2" t="s">
        <v>3</v>
      </c>
      <c r="G63" s="2" t="s">
        <v>2</v>
      </c>
      <c r="H63" s="2" t="s">
        <v>4</v>
      </c>
    </row>
    <row r="64" spans="1:9" x14ac:dyDescent="0.3">
      <c r="A64" s="1" t="s">
        <v>153</v>
      </c>
      <c r="B64" s="18">
        <f>IF(A64="","",VLOOKUP(A64,'ALIMENTS LISTE'!A:E,2,FALSE))</f>
        <v>87.5</v>
      </c>
      <c r="C64" s="13">
        <f>IF(A64="","",VLOOKUP(A64,'ALIMENTS LISTE'!A:E,3,FALSE))</f>
        <v>1.1000000000000001</v>
      </c>
      <c r="D64" s="18">
        <f>IF(A64="","",VLOOKUP(A64,'ALIMENTS LISTE'!A:E,4,FALSE))</f>
        <v>111</v>
      </c>
      <c r="E64" s="2">
        <v>40</v>
      </c>
      <c r="F64" s="13">
        <f>IF(B64="","",E64*B64/100)</f>
        <v>35</v>
      </c>
      <c r="G64" s="13">
        <f>IF(C64="","",E64*C64/100)</f>
        <v>0.44</v>
      </c>
      <c r="H64" s="13">
        <f>IF(D64="","",E64*D64/100)</f>
        <v>44.4</v>
      </c>
    </row>
    <row r="65" spans="1:8" x14ac:dyDescent="0.3">
      <c r="A65" s="1" t="s">
        <v>55</v>
      </c>
      <c r="B65" s="18">
        <f>IF(A65="","",VLOOKUP(A65,'ALIMENTS LISTE'!A:E,2,FALSE))</f>
        <v>580</v>
      </c>
      <c r="C65" s="13">
        <f>IF(A65="","",VLOOKUP(A65,'ALIMENTS LISTE'!A:E,3,FALSE))</f>
        <v>24</v>
      </c>
      <c r="D65" s="18">
        <f>IF(A65="","",VLOOKUP(A65,'ALIMENTS LISTE'!A:E,4,FALSE))</f>
        <v>611</v>
      </c>
      <c r="E65" s="2">
        <v>5</v>
      </c>
      <c r="F65" s="13">
        <f t="shared" ref="F65:F72" si="14">IF(B65="","",E65*B65/100)</f>
        <v>29</v>
      </c>
      <c r="G65" s="13">
        <f t="shared" ref="G65:G72" si="15">IF(C65="","",E65*C65/100)</f>
        <v>1.2</v>
      </c>
      <c r="H65" s="13">
        <f t="shared" ref="H65:H72" si="16">IF(D65="","",E65*D65/100)</f>
        <v>30.55</v>
      </c>
    </row>
    <row r="66" spans="1:8" x14ac:dyDescent="0.3">
      <c r="A66" s="1" t="s">
        <v>36</v>
      </c>
      <c r="B66" s="18">
        <f>IF(A66="","",VLOOKUP(A66,'ALIMENTS LISTE'!A:E,2,FALSE))</f>
        <v>0</v>
      </c>
      <c r="C66" s="13">
        <f>IF(A66="","",VLOOKUP(A66,'ALIMENTS LISTE'!A:E,3,FALSE))</f>
        <v>0</v>
      </c>
      <c r="D66" s="18">
        <f>IF(A66="","",VLOOKUP(A66,'ALIMENTS LISTE'!A:E,4,FALSE))</f>
        <v>492</v>
      </c>
      <c r="E66" s="2">
        <v>5</v>
      </c>
      <c r="F66" s="13">
        <f t="shared" si="14"/>
        <v>0</v>
      </c>
      <c r="G66" s="13">
        <f t="shared" si="15"/>
        <v>0</v>
      </c>
      <c r="H66" s="13">
        <f t="shared" si="16"/>
        <v>24.6</v>
      </c>
    </row>
    <row r="67" spans="1:8" x14ac:dyDescent="0.3">
      <c r="A67" s="1" t="s">
        <v>136</v>
      </c>
      <c r="B67" s="18">
        <f>IF(A67="","",VLOOKUP(A67,'ALIMENTS LISTE'!A:E,2,FALSE))</f>
        <v>50</v>
      </c>
      <c r="C67" s="13">
        <f>IF(A67="","",VLOOKUP(A67,'ALIMENTS LISTE'!A:E,3,FALSE))</f>
        <v>2.2000000000000002</v>
      </c>
      <c r="D67" s="18">
        <f>IF(A67="","",VLOOKUP(A67,'ALIMENTS LISTE'!A:E,4,FALSE))</f>
        <v>240</v>
      </c>
      <c r="E67" s="2">
        <v>20</v>
      </c>
      <c r="F67" s="13">
        <f t="shared" si="14"/>
        <v>10</v>
      </c>
      <c r="G67" s="13">
        <f t="shared" si="15"/>
        <v>0.44</v>
      </c>
      <c r="H67" s="13">
        <f t="shared" si="16"/>
        <v>48</v>
      </c>
    </row>
    <row r="68" spans="1:8" x14ac:dyDescent="0.3">
      <c r="A68" s="1"/>
      <c r="B68" s="18" t="str">
        <f>IF(A68="","",VLOOKUP(A68,'ALIMENTS LISTE'!A:E,2,FALSE))</f>
        <v/>
      </c>
      <c r="C68" s="13" t="str">
        <f>IF(A68="","",VLOOKUP(A68,'ALIMENTS LISTE'!A:E,3,FALSE))</f>
        <v/>
      </c>
      <c r="D68" s="18" t="str">
        <f>IF(A68="","",VLOOKUP(A68,'ALIMENTS LISTE'!A:E,4,FALSE))</f>
        <v/>
      </c>
      <c r="E68" s="2"/>
      <c r="F68" s="13" t="str">
        <f t="shared" si="14"/>
        <v/>
      </c>
      <c r="G68" s="13" t="str">
        <f t="shared" si="15"/>
        <v/>
      </c>
      <c r="H68" s="13" t="str">
        <f t="shared" si="16"/>
        <v/>
      </c>
    </row>
    <row r="69" spans="1:8" x14ac:dyDescent="0.3">
      <c r="A69" s="1"/>
      <c r="B69" s="18" t="str">
        <f>IF(A69="","",VLOOKUP(A69,'ALIMENTS LISTE'!A:E,2,FALSE))</f>
        <v/>
      </c>
      <c r="C69" s="13" t="str">
        <f>IF(A69="","",VLOOKUP(A69,'ALIMENTS LISTE'!A:E,3,FALSE))</f>
        <v/>
      </c>
      <c r="D69" s="18" t="str">
        <f>IF(A69="","",VLOOKUP(A69,'ALIMENTS LISTE'!A:E,4,FALSE))</f>
        <v/>
      </c>
      <c r="E69" s="2"/>
      <c r="F69" s="13" t="str">
        <f t="shared" si="14"/>
        <v/>
      </c>
      <c r="G69" s="13" t="str">
        <f t="shared" si="15"/>
        <v/>
      </c>
      <c r="H69" s="13" t="str">
        <f t="shared" si="16"/>
        <v/>
      </c>
    </row>
    <row r="70" spans="1:8" x14ac:dyDescent="0.3">
      <c r="A70" s="1"/>
      <c r="B70" s="18" t="str">
        <f>IF(A70="","",VLOOKUP(A70,'ALIMENTS LISTE'!A:E,2,FALSE))</f>
        <v/>
      </c>
      <c r="C70" s="13" t="str">
        <f>IF(A70="","",VLOOKUP(A70,'ALIMENTS LISTE'!A:E,3,FALSE))</f>
        <v/>
      </c>
      <c r="D70" s="18" t="str">
        <f>IF(A70="","",VLOOKUP(A70,'ALIMENTS LISTE'!A:E,4,FALSE))</f>
        <v/>
      </c>
      <c r="E70" s="2"/>
      <c r="F70" s="13" t="str">
        <f t="shared" si="14"/>
        <v/>
      </c>
      <c r="G70" s="13" t="str">
        <f t="shared" si="15"/>
        <v/>
      </c>
      <c r="H70" s="13" t="str">
        <f t="shared" si="16"/>
        <v/>
      </c>
    </row>
    <row r="71" spans="1:8" x14ac:dyDescent="0.3">
      <c r="A71" s="1"/>
      <c r="B71" s="18" t="str">
        <f>IF(A71="","",VLOOKUP(A71,'ALIMENTS LISTE'!A:E,2,FALSE))</f>
        <v/>
      </c>
      <c r="C71" s="13" t="str">
        <f>IF(A71="","",VLOOKUP(A71,'ALIMENTS LISTE'!A:E,3,FALSE))</f>
        <v/>
      </c>
      <c r="D71" s="18" t="str">
        <f>IF(A71="","",VLOOKUP(A71,'ALIMENTS LISTE'!A:E,4,FALSE))</f>
        <v/>
      </c>
      <c r="E71" s="2"/>
      <c r="F71" s="13" t="str">
        <f t="shared" si="14"/>
        <v/>
      </c>
      <c r="G71" s="13" t="str">
        <f t="shared" si="15"/>
        <v/>
      </c>
      <c r="H71" s="13" t="str">
        <f t="shared" si="16"/>
        <v/>
      </c>
    </row>
    <row r="72" spans="1:8" x14ac:dyDescent="0.3">
      <c r="A72" s="1"/>
      <c r="B72" s="18" t="str">
        <f>IF(A72="","",VLOOKUP(A72,'ALIMENTS LISTE'!A:E,2,FALSE))</f>
        <v/>
      </c>
      <c r="C72" s="13" t="str">
        <f>IF(A72="","",VLOOKUP(A72,'ALIMENTS LISTE'!A:E,3,FALSE))</f>
        <v/>
      </c>
      <c r="D72" s="18" t="str">
        <f>IF(A72="","",VLOOKUP(A72,'ALIMENTS LISTE'!A:E,4,FALSE))</f>
        <v/>
      </c>
      <c r="E72" s="2"/>
      <c r="F72" s="13" t="str">
        <f t="shared" si="14"/>
        <v/>
      </c>
      <c r="G72" s="13" t="str">
        <f t="shared" si="15"/>
        <v/>
      </c>
      <c r="H72" s="13" t="str">
        <f t="shared" si="16"/>
        <v/>
      </c>
    </row>
    <row r="73" spans="1:8" x14ac:dyDescent="0.3">
      <c r="A73" s="15" t="s">
        <v>6</v>
      </c>
      <c r="B73" s="17">
        <f>SUM(B64:B72)</f>
        <v>717.5</v>
      </c>
      <c r="C73" s="17">
        <f t="shared" ref="C73:H73" si="17">SUM(C64:C72)</f>
        <v>27.3</v>
      </c>
      <c r="D73" s="17">
        <f t="shared" si="17"/>
        <v>1454</v>
      </c>
      <c r="E73" s="17">
        <f t="shared" si="17"/>
        <v>70</v>
      </c>
      <c r="F73" s="17">
        <f t="shared" si="17"/>
        <v>74</v>
      </c>
      <c r="G73" s="17">
        <f t="shared" si="17"/>
        <v>2.08</v>
      </c>
      <c r="H73" s="17">
        <f t="shared" si="17"/>
        <v>147.55000000000001</v>
      </c>
    </row>
    <row r="75" spans="1:8" x14ac:dyDescent="0.3">
      <c r="A75" s="27" t="s">
        <v>116</v>
      </c>
      <c r="B75" s="28"/>
      <c r="C75" s="28"/>
      <c r="D75" s="28"/>
      <c r="E75" s="28"/>
      <c r="F75" s="28"/>
      <c r="G75" s="28"/>
      <c r="H75" s="29"/>
    </row>
    <row r="76" spans="1:8" x14ac:dyDescent="0.3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</v>
      </c>
      <c r="F76" s="2" t="s">
        <v>3</v>
      </c>
      <c r="G76" s="2" t="s">
        <v>2</v>
      </c>
      <c r="H76" s="2" t="s">
        <v>4</v>
      </c>
    </row>
    <row r="77" spans="1:8" x14ac:dyDescent="0.3">
      <c r="A77" s="1" t="s">
        <v>127</v>
      </c>
      <c r="B77" s="18">
        <f>IF(A77="","",VLOOKUP(A77,'ALIMENTS LISTE'!A:E,2,FALSE))</f>
        <v>17</v>
      </c>
      <c r="C77" s="13">
        <f>IF(A77="","",VLOOKUP(A77,'ALIMENTS LISTE'!A:E,3,FALSE))</f>
        <v>0.4</v>
      </c>
      <c r="D77" s="18">
        <f>IF(A77="","",VLOOKUP(A77,'ALIMENTS LISTE'!A:E,4,FALSE))</f>
        <v>306</v>
      </c>
      <c r="E77" s="2">
        <v>12</v>
      </c>
      <c r="F77" s="13">
        <f>IF(B77="","",E77*B77/100)</f>
        <v>2.04</v>
      </c>
      <c r="G77" s="13">
        <f>IF(C77="","",E77*C77/100)</f>
        <v>4.8000000000000008E-2</v>
      </c>
      <c r="H77" s="13">
        <f>IF(D77="","",E77*D77/100)</f>
        <v>36.72</v>
      </c>
    </row>
    <row r="78" spans="1:8" x14ac:dyDescent="0.3">
      <c r="A78" s="1" t="s">
        <v>36</v>
      </c>
      <c r="B78" s="18">
        <f>IF(A78="","",VLOOKUP(A78,'ALIMENTS LISTE'!A:E,2,FALSE))</f>
        <v>0</v>
      </c>
      <c r="C78" s="13">
        <f>IF(A78="","",VLOOKUP(A78,'ALIMENTS LISTE'!A:E,3,FALSE))</f>
        <v>0</v>
      </c>
      <c r="D78" s="18">
        <f>IF(A78="","",VLOOKUP(A78,'ALIMENTS LISTE'!A:E,4,FALSE))</f>
        <v>492</v>
      </c>
      <c r="E78" s="2">
        <v>10</v>
      </c>
      <c r="F78" s="13">
        <f>IF(B78="","",E78*B78/100)</f>
        <v>0</v>
      </c>
      <c r="G78" s="13">
        <f>IF(C78="","",E78*C78/100)</f>
        <v>0</v>
      </c>
      <c r="H78" s="13">
        <f>IF(D78="","",E78*D78/100)</f>
        <v>49.2</v>
      </c>
    </row>
    <row r="79" spans="1:8" x14ac:dyDescent="0.3">
      <c r="A79" s="1" t="s">
        <v>136</v>
      </c>
      <c r="B79" s="18">
        <f>IF(A79="","",VLOOKUP(A79,'ALIMENTS LISTE'!A:E,2,FALSE))</f>
        <v>50</v>
      </c>
      <c r="C79" s="13">
        <f>IF(A79="","",VLOOKUP(A79,'ALIMENTS LISTE'!A:E,3,FALSE))</f>
        <v>2.2000000000000002</v>
      </c>
      <c r="D79" s="18">
        <f>IF(A79="","",VLOOKUP(A79,'ALIMENTS LISTE'!A:E,4,FALSE))</f>
        <v>240</v>
      </c>
      <c r="E79" s="2">
        <v>20</v>
      </c>
      <c r="F79" s="13">
        <f>IF(B79="","",E79*B79/100)</f>
        <v>10</v>
      </c>
      <c r="G79" s="13">
        <f>IF(C79="","",E79*C79/100)</f>
        <v>0.44</v>
      </c>
      <c r="H79" s="13">
        <f>IF(D79="","",E79*D79/100)</f>
        <v>48</v>
      </c>
    </row>
    <row r="80" spans="1:8" x14ac:dyDescent="0.3">
      <c r="A80" s="1"/>
      <c r="B80" s="18" t="str">
        <f>IF(A80="","",VLOOKUP(A80,'ALIMENTS LISTE'!A:E,2,FALSE))</f>
        <v/>
      </c>
      <c r="C80" s="13" t="str">
        <f>IF(A80="","",VLOOKUP(A80,'ALIMENTS LISTE'!A:E,3,FALSE))</f>
        <v/>
      </c>
      <c r="D80" s="18" t="str">
        <f>IF(A80="","",VLOOKUP(A80,'ALIMENTS LISTE'!A:E,4,FALSE))</f>
        <v/>
      </c>
      <c r="E80" s="2"/>
      <c r="F80" s="13" t="str">
        <f>IF(B80="","",E80*B80/100)</f>
        <v/>
      </c>
      <c r="G80" s="13" t="str">
        <f>IF(C80="","",E80*C80/100)</f>
        <v/>
      </c>
      <c r="H80" s="13" t="str">
        <f>IF(D80="","",E80*D80/100)</f>
        <v/>
      </c>
    </row>
    <row r="81" spans="1:9" x14ac:dyDescent="0.3">
      <c r="A81" s="1"/>
      <c r="B81" s="18" t="str">
        <f>IF(A81="","",VLOOKUP(A81,'ALIMENTS LISTE'!A:E,2,FALSE))</f>
        <v/>
      </c>
      <c r="C81" s="13" t="str">
        <f>IF(A81="","",VLOOKUP(A81,'ALIMENTS LISTE'!A:E,3,FALSE))</f>
        <v/>
      </c>
      <c r="D81" s="18" t="str">
        <f>IF(A81="","",VLOOKUP(A81,'ALIMENTS LISTE'!A:E,4,FALSE))</f>
        <v/>
      </c>
      <c r="E81" s="2"/>
      <c r="F81" s="13" t="str">
        <f>IF(B81="","",E81*B81/100)</f>
        <v/>
      </c>
      <c r="G81" s="13" t="str">
        <f>IF(C81="","",E81*C81/100)</f>
        <v/>
      </c>
      <c r="H81" s="13" t="str">
        <f>IF(D81="","",E81*D81/100)</f>
        <v/>
      </c>
    </row>
    <row r="82" spans="1:9" x14ac:dyDescent="0.3">
      <c r="A82" s="15" t="s">
        <v>6</v>
      </c>
      <c r="B82" s="17">
        <f t="shared" ref="B82:G82" si="18">SUM(B77:B81)</f>
        <v>67</v>
      </c>
      <c r="C82" s="17">
        <f t="shared" si="18"/>
        <v>2.6</v>
      </c>
      <c r="D82" s="17">
        <f t="shared" si="18"/>
        <v>1038</v>
      </c>
      <c r="E82" s="17">
        <f t="shared" si="18"/>
        <v>42</v>
      </c>
      <c r="F82" s="17">
        <f t="shared" si="18"/>
        <v>12.04</v>
      </c>
      <c r="G82" s="17">
        <f t="shared" si="18"/>
        <v>0.48799999999999999</v>
      </c>
      <c r="H82" s="17">
        <f>SUM(H77:H81)</f>
        <v>133.92000000000002</v>
      </c>
    </row>
    <row r="84" spans="1:9" x14ac:dyDescent="0.3">
      <c r="I84"/>
    </row>
    <row r="85" spans="1:9" x14ac:dyDescent="0.3">
      <c r="I85"/>
    </row>
    <row r="86" spans="1:9" x14ac:dyDescent="0.3">
      <c r="I86"/>
    </row>
    <row r="87" spans="1:9" x14ac:dyDescent="0.3">
      <c r="I87"/>
    </row>
    <row r="88" spans="1:9" x14ac:dyDescent="0.3">
      <c r="I88"/>
    </row>
    <row r="89" spans="1:9" x14ac:dyDescent="0.3">
      <c r="I89"/>
    </row>
    <row r="90" spans="1:9" x14ac:dyDescent="0.3">
      <c r="I90"/>
    </row>
    <row r="91" spans="1:9" x14ac:dyDescent="0.3">
      <c r="I91"/>
    </row>
    <row r="92" spans="1:9" x14ac:dyDescent="0.3">
      <c r="I92"/>
    </row>
    <row r="93" spans="1:9" x14ac:dyDescent="0.3">
      <c r="I93"/>
    </row>
    <row r="94" spans="1:9" x14ac:dyDescent="0.3">
      <c r="I94"/>
    </row>
    <row r="95" spans="1:9" x14ac:dyDescent="0.3">
      <c r="I95"/>
    </row>
    <row r="96" spans="1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</sheetData>
  <mergeCells count="8">
    <mergeCell ref="A40:H40"/>
    <mergeCell ref="A50:H50"/>
    <mergeCell ref="A62:H62"/>
    <mergeCell ref="A75:H75"/>
    <mergeCell ref="A4:H4"/>
    <mergeCell ref="A1:H1"/>
    <mergeCell ref="A11:H11"/>
    <mergeCell ref="A25:H2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3736D2-0E1B-4ECF-A58F-67D07D76966E}">
          <x14:formula1>
            <xm:f>'ALIMENTS LISTE'!$A$2:$A$175</xm:f>
          </x14:formula1>
          <xm:sqref>A29:A37 A77:A81 A64:A72 A42:A47 A52:A59 A16:A22 A14</xm:sqref>
        </x14:dataValidation>
        <x14:dataValidation type="list" allowBlank="1" showInputMessage="1" showErrorMessage="1" xr:uid="{341B1F8F-121A-4F4C-9382-B6B54ACF02B5}">
          <x14:formula1>
            <xm:f>'ALIMENTS LISTE'!$A$3:$A$175</xm:f>
          </x14:formula1>
          <xm:sqref>A27:A28 A15 A13</xm:sqref>
        </x14:dataValidation>
      </x14:dataValidations>
    </ext>
  </extLst>
</worksheet>
</file>

<file path=customMetadata/metadata.xml><?xml version="1.0" encoding="utf-8"?>
<metadata xmlns:m="ADSTAG2" id="7ca9fcc3-9efa-4db8-b088-6c2d18c9d5c3">
  <m:LABEL value="P">
    <alt>LABEL=P</alt>
  </m:LABEL>
</metadata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CALCUL</vt:lpstr>
      <vt:lpstr>ALIMENTS LISTE</vt:lpstr>
      <vt:lpstr>Pates à la tomate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Container-Z</dc:creator>
  <cp:lastModifiedBy>Container-Z</cp:lastModifiedBy>
  <dcterms:created xsi:type="dcterms:W3CDTF">2020-03-24T21:04:05Z</dcterms:created>
  <dcterms:modified xsi:type="dcterms:W3CDTF">2021-11-06T15:41:19Z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TitusGUID" fmtid="{D5CDD505-2E9C-101B-9397-08002B2CF9AE}" pid="2">
    <vt:lpwstr>d4c1794e-9196-4d18-96da-270769087771</vt:lpwstr>
  </property>
  <property name="LABEL" fmtid="{D5CDD505-2E9C-101B-9397-08002B2CF9AE}" pid="3">
    <vt:lpwstr>P</vt:lpwstr>
  </property>
</Properties>
</file>