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0165229a894a797/Desktop/"/>
    </mc:Choice>
  </mc:AlternateContent>
  <xr:revisionPtr revIDLastSave="9" documentId="8_{6BEDCB52-F988-444E-925D-4F830EEAAD38}" xr6:coauthVersionLast="47" xr6:coauthVersionMax="47" xr10:uidLastSave="{1515AD44-082E-4CC1-940B-272F0F610F48}"/>
  <bookViews>
    <workbookView xWindow="-103" yWindow="-103" windowWidth="16663" windowHeight="8743" activeTab="1" xr2:uid="{3EE50F0D-062D-43DA-97B9-78F18F04EC5C}"/>
  </bookViews>
  <sheets>
    <sheet name="Disclaimers" sheetId="10" r:id="rId1"/>
    <sheet name="Increase % views per GENRE " sheetId="6" r:id="rId2"/>
    <sheet name="Increase # views per ARTIST" sheetId="9" r:id="rId3"/>
    <sheet name="Increase % views per ARTIST" sheetId="7" r:id="rId4"/>
    <sheet name="American RAP-Beat quality" sheetId="4" r:id="rId5"/>
    <sheet name="Source data" sheetId="1" r:id="rId6"/>
  </sheets>
  <definedNames>
    <definedName name="_xlnm._FilterDatabase" localSheetId="5" hidden="1">'Source data'!$A$2:$O$177</definedName>
    <definedName name="_xlcn.WorksheetConnection_MovieandsongExcelpivotsLinkedin.xlsxMusic" hidden="1">Music[]</definedName>
    <definedName name="_xlcn.WorksheetConnection_MovieandsongExcelpivotsLinkedin.xlsxMusicFinalviewcountended8302023diffdailyviewsbeforeandaftertracking" hidden="1">Music[[Final view count: ended  8/30/2023]:[% diff daily views before and after tracking]]</definedName>
    <definedName name="_xlcn.WorksheetConnection_SourcedataA2D170" hidden="1">'Source data'!$A$2:$D$170</definedName>
  </definedNames>
  <calcPr calcId="191029"/>
  <pivotCaches>
    <pivotCache cacheId="0" r:id="rId7"/>
    <pivotCache cacheId="1" r:id="rId8"/>
    <pivotCache cacheId="2" r:id="rId9"/>
    <pivotCache cacheId="3" r:id="rId10"/>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Music  Final view count  ended  8 30 2023     diff daily views before and after tracking" name="Music  Final view count  ended  8 30 2023     diff daily views before and after tracking" connection="WorksheetConnection_Movie and song Excel pivots-Linkedin.xlsx!Music[[Final view count: ended  8/30/2023]:[% diff daily views before and after tracking]]"/>
          <x15:modelTable id="Music" name="Music" connection="WorksheetConnection_Movie and song Excel pivots-Linkedin.xlsx!Music"/>
          <x15:modelTable id="Range" name="Range" connection="WorksheetConnection_Source data!$A$2:$D$170"/>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L3" i="1" s="1" a="1"/>
  <c r="L3" i="1" s="1"/>
  <c r="N3" i="1"/>
  <c r="N30" i="1"/>
  <c r="N29" i="1"/>
  <c r="N28" i="1"/>
  <c r="N27" i="1"/>
  <c r="N26" i="1"/>
  <c r="N25" i="1"/>
  <c r="N24" i="1"/>
  <c r="N23" i="1"/>
  <c r="N22" i="1"/>
  <c r="N21" i="1"/>
  <c r="N20" i="1"/>
  <c r="N19" i="1"/>
  <c r="N18" i="1"/>
  <c r="N17" i="1"/>
  <c r="N16" i="1"/>
  <c r="N15" i="1"/>
  <c r="N14" i="1"/>
  <c r="N13" i="1"/>
  <c r="N12" i="1"/>
  <c r="N11" i="1"/>
  <c r="N10" i="1"/>
  <c r="N9" i="1"/>
  <c r="N8" i="1"/>
  <c r="N7" i="1"/>
  <c r="N6" i="1"/>
  <c r="N5" i="1"/>
  <c r="N4"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2" i="1"/>
  <c r="N81" i="1"/>
  <c r="N80" i="1"/>
  <c r="N79" i="1"/>
  <c r="N78" i="1"/>
  <c r="N77" i="1"/>
  <c r="N76" i="1"/>
  <c r="N75" i="1"/>
  <c r="N74" i="1"/>
  <c r="N73"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L169" i="1" a="1"/>
  <c r="L169" i="1" s="1"/>
  <c r="L147" i="1" a="1"/>
  <c r="L147" i="1" s="1"/>
  <c r="L146" i="1" a="1"/>
  <c r="L146" i="1" s="1"/>
  <c r="L145" i="1" a="1"/>
  <c r="L145" i="1" s="1"/>
  <c r="L142" i="1" a="1"/>
  <c r="L142" i="1" s="1"/>
  <c r="L139" i="1" a="1"/>
  <c r="L139" i="1" s="1"/>
  <c r="L137" i="1" a="1"/>
  <c r="L137" i="1" s="1"/>
  <c r="L136" i="1" a="1"/>
  <c r="L136" i="1" s="1"/>
  <c r="L128" i="1" a="1"/>
  <c r="L128" i="1" s="1"/>
  <c r="L125" i="1" a="1"/>
  <c r="L125" i="1" s="1"/>
  <c r="L122" i="1" a="1"/>
  <c r="L122" i="1" s="1"/>
  <c r="L120" i="1" a="1"/>
  <c r="L120" i="1" s="1"/>
  <c r="L117" i="1" a="1"/>
  <c r="L117" i="1" s="1"/>
  <c r="L113" i="1" a="1"/>
  <c r="L113" i="1" s="1"/>
  <c r="L107" i="1" a="1"/>
  <c r="L107" i="1" s="1"/>
  <c r="L106" i="1" a="1"/>
  <c r="L106" i="1" s="1"/>
  <c r="L102" i="1" a="1"/>
  <c r="L102" i="1" s="1"/>
  <c r="L101" i="1" a="1"/>
  <c r="L101" i="1" s="1"/>
  <c r="L100" i="1" a="1"/>
  <c r="L100" i="1" s="1"/>
  <c r="L86" i="1" a="1"/>
  <c r="L86" i="1" s="1"/>
  <c r="N31" i="1"/>
  <c r="K31" i="1"/>
  <c r="L31" i="1" s="1" a="1"/>
  <c r="L31" i="1" s="1"/>
  <c r="K60" i="1"/>
  <c r="L60" i="1" s="1" a="1"/>
  <c r="L60" i="1" s="1"/>
  <c r="K4" i="1"/>
  <c r="L4" i="1" s="1" a="1"/>
  <c r="L4" i="1" s="1"/>
  <c r="K5" i="1"/>
  <c r="L5" i="1" s="1" a="1"/>
  <c r="L5" i="1" s="1"/>
  <c r="K6" i="1"/>
  <c r="L6" i="1" s="1" a="1"/>
  <c r="L6" i="1" s="1"/>
  <c r="K7" i="1"/>
  <c r="L7" i="1" s="1" a="1"/>
  <c r="L7" i="1" s="1"/>
  <c r="K8" i="1"/>
  <c r="L8" i="1" s="1" a="1"/>
  <c r="L8" i="1" s="1"/>
  <c r="K9" i="1"/>
  <c r="L9" i="1" s="1" a="1"/>
  <c r="L9" i="1" s="1"/>
  <c r="K10" i="1"/>
  <c r="L10" i="1" s="1" a="1"/>
  <c r="L10" i="1" s="1"/>
  <c r="K11" i="1"/>
  <c r="K12" i="1"/>
  <c r="L12" i="1" s="1" a="1"/>
  <c r="L12" i="1" s="1"/>
  <c r="K13" i="1"/>
  <c r="L13" i="1" s="1" a="1"/>
  <c r="L13" i="1" s="1"/>
  <c r="K14" i="1"/>
  <c r="L14" i="1" s="1" a="1"/>
  <c r="L14" i="1" s="1"/>
  <c r="K15" i="1"/>
  <c r="K16" i="1"/>
  <c r="L16" i="1" s="1" a="1"/>
  <c r="L16" i="1" s="1"/>
  <c r="K17" i="1"/>
  <c r="L17" i="1" s="1" a="1"/>
  <c r="L17" i="1" s="1"/>
  <c r="K18" i="1"/>
  <c r="L18" i="1" s="1" a="1"/>
  <c r="L18" i="1" s="1"/>
  <c r="K19" i="1"/>
  <c r="L19" i="1" s="1" a="1"/>
  <c r="L19" i="1" s="1"/>
  <c r="K20" i="1"/>
  <c r="L20" i="1" s="1" a="1"/>
  <c r="L20" i="1" s="1"/>
  <c r="K21" i="1"/>
  <c r="L21" i="1" s="1" a="1"/>
  <c r="L21" i="1" s="1"/>
  <c r="K22" i="1"/>
  <c r="L22" i="1" s="1" a="1"/>
  <c r="L22" i="1" s="1"/>
  <c r="K23" i="1"/>
  <c r="L23" i="1" s="1" a="1"/>
  <c r="L23" i="1" s="1"/>
  <c r="K24" i="1"/>
  <c r="L24" i="1" s="1" a="1"/>
  <c r="L24" i="1" s="1"/>
  <c r="K25" i="1"/>
  <c r="L25" i="1" s="1" a="1"/>
  <c r="L25" i="1" s="1"/>
  <c r="K26" i="1"/>
  <c r="L26" i="1" s="1" a="1"/>
  <c r="L26" i="1" s="1"/>
  <c r="K27" i="1"/>
  <c r="K28" i="1"/>
  <c r="L28" i="1" s="1" a="1"/>
  <c r="L28" i="1" s="1"/>
  <c r="K29" i="1"/>
  <c r="L29" i="1" s="1" a="1"/>
  <c r="L29" i="1" s="1"/>
  <c r="K30" i="1"/>
  <c r="L30" i="1" s="1" a="1"/>
  <c r="L30" i="1" s="1"/>
  <c r="K32" i="1"/>
  <c r="L32" i="1" s="1" a="1"/>
  <c r="L32" i="1" s="1"/>
  <c r="K33" i="1"/>
  <c r="K34" i="1"/>
  <c r="K35" i="1"/>
  <c r="L35" i="1" s="1" a="1"/>
  <c r="L35" i="1" s="1"/>
  <c r="K36" i="1"/>
  <c r="L36" i="1" s="1" a="1"/>
  <c r="L36" i="1" s="1"/>
  <c r="K37" i="1"/>
  <c r="L37" i="1" s="1" a="1"/>
  <c r="L37" i="1" s="1"/>
  <c r="K38" i="1"/>
  <c r="K39" i="1"/>
  <c r="K40" i="1"/>
  <c r="L40" i="1" s="1" a="1"/>
  <c r="L40" i="1" s="1"/>
  <c r="K41" i="1"/>
  <c r="L41" i="1" s="1" a="1"/>
  <c r="L41" i="1" s="1"/>
  <c r="K42" i="1"/>
  <c r="L42" i="1" s="1" a="1"/>
  <c r="L42" i="1" s="1"/>
  <c r="K43" i="1"/>
  <c r="L43" i="1" s="1" a="1"/>
  <c r="L43" i="1" s="1"/>
  <c r="K44" i="1"/>
  <c r="L44" i="1" s="1" a="1"/>
  <c r="L44" i="1" s="1"/>
  <c r="K45" i="1"/>
  <c r="L45" i="1" s="1" a="1"/>
  <c r="L45" i="1" s="1"/>
  <c r="K46" i="1"/>
  <c r="L46" i="1" s="1" a="1"/>
  <c r="L46" i="1" s="1"/>
  <c r="K47" i="1"/>
  <c r="K48" i="1"/>
  <c r="L48" i="1" s="1" a="1"/>
  <c r="L48" i="1" s="1"/>
  <c r="K49" i="1"/>
  <c r="L49" i="1" s="1" a="1"/>
  <c r="L49" i="1" s="1"/>
  <c r="K50" i="1"/>
  <c r="L50" i="1" s="1" a="1"/>
  <c r="L50" i="1" s="1"/>
  <c r="K51" i="1"/>
  <c r="L51" i="1" s="1" a="1"/>
  <c r="L51" i="1" s="1"/>
  <c r="K52" i="1"/>
  <c r="L52" i="1" s="1" a="1"/>
  <c r="L52" i="1" s="1"/>
  <c r="K53" i="1"/>
  <c r="K54" i="1"/>
  <c r="K55" i="1"/>
  <c r="K56" i="1"/>
  <c r="L56" i="1" s="1" a="1"/>
  <c r="L56" i="1" s="1"/>
  <c r="K57" i="1"/>
  <c r="K58" i="1"/>
  <c r="L58" i="1" s="1" a="1"/>
  <c r="L58" i="1" s="1"/>
  <c r="K59" i="1"/>
  <c r="L59" i="1" s="1" a="1"/>
  <c r="L59" i="1" s="1"/>
  <c r="K61" i="1"/>
  <c r="K62" i="1"/>
  <c r="K63" i="1"/>
  <c r="L63" i="1" s="1" a="1"/>
  <c r="L63" i="1" s="1"/>
  <c r="K64" i="1"/>
  <c r="L64" i="1" s="1" a="1"/>
  <c r="L64" i="1" s="1"/>
  <c r="K65" i="1"/>
  <c r="K66" i="1"/>
  <c r="K67" i="1"/>
  <c r="K68" i="1"/>
  <c r="L68" i="1" s="1" a="1"/>
  <c r="L68" i="1" s="1"/>
  <c r="K69" i="1"/>
  <c r="K70" i="1"/>
  <c r="K71" i="1"/>
  <c r="K72" i="1"/>
  <c r="L72" i="1" s="1" a="1"/>
  <c r="L72" i="1" s="1"/>
  <c r="K73" i="1"/>
  <c r="K74" i="1"/>
  <c r="K75" i="1"/>
  <c r="K76" i="1"/>
  <c r="L76" i="1" s="1" a="1"/>
  <c r="L76" i="1" s="1"/>
  <c r="K77" i="1"/>
  <c r="K78" i="1"/>
  <c r="K79" i="1"/>
  <c r="K80" i="1"/>
  <c r="L80" i="1" s="1" a="1"/>
  <c r="L80" i="1" s="1"/>
  <c r="K81" i="1"/>
  <c r="K82" i="1"/>
  <c r="K83" i="1"/>
  <c r="K84" i="1"/>
  <c r="L84" i="1" s="1" a="1"/>
  <c r="L84" i="1" s="1"/>
  <c r="K85" i="1"/>
  <c r="K86" i="1"/>
  <c r="K87" i="1"/>
  <c r="L87" i="1" s="1" a="1"/>
  <c r="L87" i="1" s="1"/>
  <c r="K88" i="1"/>
  <c r="L88" i="1" s="1" a="1"/>
  <c r="L88" i="1" s="1"/>
  <c r="K89" i="1"/>
  <c r="K90" i="1"/>
  <c r="K91" i="1"/>
  <c r="K92" i="1"/>
  <c r="L92" i="1" s="1" a="1"/>
  <c r="L92" i="1" s="1"/>
  <c r="K93" i="1"/>
  <c r="K94" i="1"/>
  <c r="K95" i="1"/>
  <c r="K96" i="1"/>
  <c r="L96" i="1" s="1" a="1"/>
  <c r="L96" i="1" s="1"/>
  <c r="K97" i="1"/>
  <c r="K98" i="1"/>
  <c r="K99" i="1"/>
  <c r="L99" i="1" s="1" a="1"/>
  <c r="L99" i="1" s="1"/>
  <c r="K100" i="1"/>
  <c r="K101" i="1"/>
  <c r="K102" i="1"/>
  <c r="K103" i="1"/>
  <c r="K104" i="1"/>
  <c r="L104" i="1" s="1" a="1"/>
  <c r="L104" i="1" s="1"/>
  <c r="K105" i="1"/>
  <c r="K106" i="1"/>
  <c r="K107" i="1"/>
  <c r="K108" i="1"/>
  <c r="L108" i="1" s="1" a="1"/>
  <c r="L108" i="1" s="1"/>
  <c r="K109" i="1"/>
  <c r="K110" i="1"/>
  <c r="K111" i="1"/>
  <c r="K112" i="1"/>
  <c r="L112" i="1" s="1" a="1"/>
  <c r="L112" i="1" s="1"/>
  <c r="K113" i="1"/>
  <c r="O113" i="1" s="1"/>
  <c r="K114" i="1"/>
  <c r="K115" i="1"/>
  <c r="L115" i="1" s="1" a="1"/>
  <c r="L115" i="1" s="1"/>
  <c r="K116" i="1"/>
  <c r="L116" i="1" s="1" a="1"/>
  <c r="L116" i="1" s="1"/>
  <c r="K117" i="1"/>
  <c r="O117" i="1" s="1"/>
  <c r="K118" i="1"/>
  <c r="K119" i="1"/>
  <c r="K120" i="1"/>
  <c r="K121" i="1"/>
  <c r="K122" i="1"/>
  <c r="K123" i="1"/>
  <c r="L123" i="1" s="1" a="1"/>
  <c r="L123" i="1" s="1"/>
  <c r="K124" i="1"/>
  <c r="L124" i="1" s="1" a="1"/>
  <c r="L124" i="1" s="1"/>
  <c r="K125" i="1"/>
  <c r="K126" i="1"/>
  <c r="K127" i="1"/>
  <c r="K128" i="1"/>
  <c r="K129" i="1"/>
  <c r="K130" i="1"/>
  <c r="K131" i="1"/>
  <c r="L131" i="1" s="1" a="1"/>
  <c r="L131" i="1" s="1"/>
  <c r="K132" i="1"/>
  <c r="L132" i="1" s="1" a="1"/>
  <c r="L132" i="1" s="1"/>
  <c r="K133" i="1"/>
  <c r="K134" i="1"/>
  <c r="K135" i="1"/>
  <c r="K136" i="1"/>
  <c r="K137" i="1"/>
  <c r="K138" i="1"/>
  <c r="K139" i="1"/>
  <c r="K140" i="1"/>
  <c r="L140" i="1" s="1" a="1"/>
  <c r="L140" i="1" s="1"/>
  <c r="K141" i="1"/>
  <c r="K142" i="1"/>
  <c r="K143" i="1"/>
  <c r="K144" i="1"/>
  <c r="L144" i="1" s="1" a="1"/>
  <c r="L144" i="1" s="1"/>
  <c r="K145" i="1"/>
  <c r="K146" i="1"/>
  <c r="K147" i="1"/>
  <c r="K148" i="1"/>
  <c r="L148" i="1" s="1" a="1"/>
  <c r="L148" i="1" s="1"/>
  <c r="K149" i="1"/>
  <c r="K150" i="1"/>
  <c r="K151" i="1"/>
  <c r="K152" i="1"/>
  <c r="K153" i="1"/>
  <c r="K154" i="1"/>
  <c r="K155" i="1"/>
  <c r="L155" i="1" s="1" a="1"/>
  <c r="L155" i="1" s="1"/>
  <c r="K156" i="1"/>
  <c r="K157" i="1"/>
  <c r="K158" i="1"/>
  <c r="K159" i="1"/>
  <c r="L159" i="1" s="1" a="1"/>
  <c r="L159" i="1" s="1"/>
  <c r="K160" i="1"/>
  <c r="K161" i="1"/>
  <c r="K162" i="1"/>
  <c r="K163" i="1"/>
  <c r="L163" i="1" s="1" a="1"/>
  <c r="L163" i="1" s="1"/>
  <c r="K164" i="1"/>
  <c r="K165" i="1"/>
  <c r="K166" i="1"/>
  <c r="L166" i="1" s="1" a="1"/>
  <c r="L166" i="1" s="1"/>
  <c r="K167" i="1"/>
  <c r="L167" i="1" s="1" a="1"/>
  <c r="L167" i="1" s="1"/>
  <c r="K168" i="1"/>
  <c r="K169"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6" i="1"/>
  <c r="M127" i="1"/>
  <c r="M128" i="1"/>
  <c r="M129" i="1"/>
  <c r="M130" i="1"/>
  <c r="M131" i="1"/>
  <c r="M132" i="1"/>
  <c r="M133" i="1"/>
  <c r="M134" i="1"/>
  <c r="M135" i="1"/>
  <c r="M137" i="1"/>
  <c r="M138" i="1"/>
  <c r="M139" i="1"/>
  <c r="M140" i="1"/>
  <c r="M141" i="1"/>
  <c r="M142" i="1"/>
  <c r="M143" i="1"/>
  <c r="M144" i="1"/>
  <c r="M145" i="1"/>
  <c r="M148" i="1"/>
  <c r="M149" i="1"/>
  <c r="M152" i="1"/>
  <c r="M153" i="1"/>
  <c r="M154" i="1"/>
  <c r="M155" i="1"/>
  <c r="M156" i="1"/>
  <c r="M157" i="1"/>
  <c r="M158" i="1"/>
  <c r="M159" i="1"/>
  <c r="M160" i="1"/>
  <c r="M161" i="1"/>
  <c r="M162" i="1"/>
  <c r="M163" i="1"/>
  <c r="M164" i="1"/>
  <c r="M165" i="1"/>
  <c r="M166" i="1"/>
  <c r="M167" i="1"/>
  <c r="M168" i="1"/>
  <c r="M169" i="1"/>
  <c r="M3" i="1"/>
  <c r="O3" i="1" s="1"/>
  <c r="I150" i="1"/>
  <c r="M150" i="1" s="1"/>
  <c r="I147" i="1"/>
  <c r="M147" i="1" s="1"/>
  <c r="I146" i="1"/>
  <c r="M146" i="1" s="1"/>
  <c r="I136" i="1"/>
  <c r="M136" i="1" s="1"/>
  <c r="I125" i="1"/>
  <c r="M125" i="1" s="1"/>
  <c r="I151" i="1"/>
  <c r="M151" i="1" s="1"/>
  <c r="I48" i="1"/>
  <c r="M48" i="1" s="1"/>
  <c r="F147" i="1"/>
  <c r="F146" i="1"/>
  <c r="F145" i="1"/>
  <c r="F142" i="1"/>
  <c r="F137" i="1"/>
  <c r="F136" i="1"/>
  <c r="F128" i="1"/>
  <c r="F125" i="1"/>
  <c r="F122" i="1"/>
  <c r="F120" i="1"/>
  <c r="F117" i="1"/>
  <c r="F113" i="1"/>
  <c r="F107" i="1"/>
  <c r="F106" i="1"/>
  <c r="F102" i="1"/>
  <c r="F101" i="1"/>
  <c r="F100" i="1"/>
  <c r="F86" i="1"/>
  <c r="O101" i="1" l="1"/>
  <c r="O120" i="1"/>
  <c r="O76" i="1"/>
  <c r="O68" i="1"/>
  <c r="O64" i="1"/>
  <c r="O132" i="1"/>
  <c r="O128" i="1"/>
  <c r="O136" i="1"/>
  <c r="O32" i="1"/>
  <c r="O13" i="1"/>
  <c r="O29" i="1"/>
  <c r="O56" i="1"/>
  <c r="O167" i="1"/>
  <c r="O166" i="1"/>
  <c r="O162" i="1"/>
  <c r="O158" i="1"/>
  <c r="O154" i="1"/>
  <c r="O151" i="1"/>
  <c r="O147" i="1"/>
  <c r="O143" i="1"/>
  <c r="O139" i="1"/>
  <c r="O135" i="1"/>
  <c r="O131" i="1"/>
  <c r="O127" i="1"/>
  <c r="O119" i="1"/>
  <c r="O111" i="1"/>
  <c r="O107" i="1"/>
  <c r="O103" i="1"/>
  <c r="O95" i="1"/>
  <c r="O91" i="1"/>
  <c r="O87" i="1"/>
  <c r="O83" i="1"/>
  <c r="O79" i="1"/>
  <c r="O75" i="1"/>
  <c r="O71" i="1"/>
  <c r="O67" i="1"/>
  <c r="O63" i="1"/>
  <c r="O54" i="1"/>
  <c r="O46" i="1"/>
  <c r="O38" i="1"/>
  <c r="O34" i="1"/>
  <c r="L75" i="1" a="1"/>
  <c r="L75" i="1" s="1"/>
  <c r="L91" i="1" a="1"/>
  <c r="L91" i="1" s="1"/>
  <c r="L135" i="1" a="1"/>
  <c r="L135" i="1" s="1"/>
  <c r="O4" i="1"/>
  <c r="O17" i="1"/>
  <c r="O37" i="1"/>
  <c r="O72" i="1"/>
  <c r="O155" i="1"/>
  <c r="O48" i="1"/>
  <c r="O148" i="1"/>
  <c r="O124" i="1"/>
  <c r="O116" i="1"/>
  <c r="O112" i="1"/>
  <c r="O108" i="1"/>
  <c r="O100" i="1"/>
  <c r="O96" i="1"/>
  <c r="O92" i="1"/>
  <c r="O84" i="1"/>
  <c r="O80" i="1"/>
  <c r="O122" i="1"/>
  <c r="O106" i="1"/>
  <c r="O102" i="1"/>
  <c r="O86" i="1"/>
  <c r="L38" i="1" a="1"/>
  <c r="L38" i="1" s="1"/>
  <c r="L54" i="1" a="1"/>
  <c r="L54" i="1" s="1"/>
  <c r="L79" i="1" a="1"/>
  <c r="L79" i="1" s="1"/>
  <c r="L119" i="1" a="1"/>
  <c r="L119" i="1" s="1"/>
  <c r="L127" i="1" a="1"/>
  <c r="L127" i="1" s="1"/>
  <c r="L143" i="1" a="1"/>
  <c r="L143" i="1" s="1"/>
  <c r="L151" i="1" a="1"/>
  <c r="L151" i="1" s="1"/>
  <c r="O5" i="1"/>
  <c r="O21" i="1"/>
  <c r="O40" i="1"/>
  <c r="O88" i="1"/>
  <c r="O140" i="1"/>
  <c r="O159" i="1"/>
  <c r="O125" i="1"/>
  <c r="L162" i="1" a="1"/>
  <c r="L162" i="1" s="1"/>
  <c r="O9" i="1"/>
  <c r="O25" i="1"/>
  <c r="O45" i="1"/>
  <c r="O104" i="1"/>
  <c r="O144" i="1"/>
  <c r="O163" i="1"/>
  <c r="L165" i="1" a="1"/>
  <c r="L165" i="1" s="1"/>
  <c r="O165" i="1"/>
  <c r="L157" i="1" a="1"/>
  <c r="L157" i="1" s="1"/>
  <c r="O157" i="1"/>
  <c r="L150" i="1" a="1"/>
  <c r="L150" i="1" s="1"/>
  <c r="O150" i="1"/>
  <c r="O146" i="1"/>
  <c r="L134" i="1" a="1"/>
  <c r="L134" i="1" s="1"/>
  <c r="O134" i="1"/>
  <c r="L114" i="1" a="1"/>
  <c r="L114" i="1" s="1"/>
  <c r="O114" i="1"/>
  <c r="L98" i="1" a="1"/>
  <c r="L98" i="1" s="1"/>
  <c r="O98" i="1"/>
  <c r="L94" i="1" a="1"/>
  <c r="L94" i="1" s="1"/>
  <c r="O94" i="1"/>
  <c r="L90" i="1" a="1"/>
  <c r="L90" i="1" s="1"/>
  <c r="O90" i="1"/>
  <c r="L82" i="1" a="1"/>
  <c r="L82" i="1" s="1"/>
  <c r="O82" i="1"/>
  <c r="L74" i="1" a="1"/>
  <c r="L74" i="1" s="1"/>
  <c r="O74" i="1"/>
  <c r="L66" i="1" a="1"/>
  <c r="L66" i="1" s="1"/>
  <c r="O66" i="1"/>
  <c r="L53" i="1" a="1"/>
  <c r="L53" i="1" s="1"/>
  <c r="O53" i="1"/>
  <c r="O12" i="1"/>
  <c r="O60" i="1"/>
  <c r="L168" i="1" a="1"/>
  <c r="L168" i="1" s="1"/>
  <c r="O168" i="1"/>
  <c r="L164" i="1" a="1"/>
  <c r="L164" i="1" s="1"/>
  <c r="O164" i="1"/>
  <c r="L160" i="1" a="1"/>
  <c r="L160" i="1" s="1"/>
  <c r="O160" i="1"/>
  <c r="L156" i="1" a="1"/>
  <c r="L156" i="1" s="1"/>
  <c r="O156" i="1"/>
  <c r="L152" i="1" a="1"/>
  <c r="L152" i="1" s="1"/>
  <c r="O152" i="1"/>
  <c r="L149" i="1" a="1"/>
  <c r="L149" i="1" s="1"/>
  <c r="O149" i="1"/>
  <c r="O145" i="1"/>
  <c r="L141" i="1" a="1"/>
  <c r="L141" i="1" s="1"/>
  <c r="O141" i="1"/>
  <c r="O137" i="1"/>
  <c r="L133" i="1" a="1"/>
  <c r="L133" i="1" s="1"/>
  <c r="O133" i="1"/>
  <c r="L129" i="1" a="1"/>
  <c r="L129" i="1" s="1"/>
  <c r="O129" i="1"/>
  <c r="L121" i="1" a="1"/>
  <c r="L121" i="1" s="1"/>
  <c r="O121" i="1"/>
  <c r="L109" i="1" a="1"/>
  <c r="L109" i="1" s="1"/>
  <c r="O109" i="1"/>
  <c r="L105" i="1" a="1"/>
  <c r="L105" i="1" s="1"/>
  <c r="O105" i="1"/>
  <c r="L97" i="1" a="1"/>
  <c r="L97" i="1" s="1"/>
  <c r="O97" i="1"/>
  <c r="L93" i="1" a="1"/>
  <c r="L93" i="1" s="1"/>
  <c r="O93" i="1"/>
  <c r="L89" i="1" a="1"/>
  <c r="L89" i="1" s="1"/>
  <c r="O89" i="1"/>
  <c r="L85" i="1" a="1"/>
  <c r="L85" i="1" s="1"/>
  <c r="O85" i="1"/>
  <c r="L81" i="1" a="1"/>
  <c r="L81" i="1" s="1"/>
  <c r="O81" i="1"/>
  <c r="L77" i="1" a="1"/>
  <c r="L77" i="1" s="1"/>
  <c r="O77" i="1"/>
  <c r="L73" i="1" a="1"/>
  <c r="L73" i="1" s="1"/>
  <c r="O73" i="1"/>
  <c r="L69" i="1" a="1"/>
  <c r="L69" i="1" s="1"/>
  <c r="O69" i="1"/>
  <c r="L65" i="1" a="1"/>
  <c r="L65" i="1" s="1"/>
  <c r="O65" i="1"/>
  <c r="L61" i="1" a="1"/>
  <c r="L61" i="1" s="1"/>
  <c r="O61" i="1"/>
  <c r="O27" i="1"/>
  <c r="L27" i="1" a="1"/>
  <c r="L27" i="1" s="1"/>
  <c r="O23" i="1"/>
  <c r="O19" i="1"/>
  <c r="O15" i="1"/>
  <c r="L15" i="1" a="1"/>
  <c r="L15" i="1" s="1"/>
  <c r="O11" i="1"/>
  <c r="L11" i="1" a="1"/>
  <c r="L11" i="1" s="1"/>
  <c r="O7" i="1"/>
  <c r="O41" i="1"/>
  <c r="O49" i="1"/>
  <c r="O169" i="1"/>
  <c r="L161" i="1" a="1"/>
  <c r="L161" i="1" s="1"/>
  <c r="O161" i="1"/>
  <c r="L153" i="1" a="1"/>
  <c r="L153" i="1" s="1"/>
  <c r="O153" i="1"/>
  <c r="O142" i="1"/>
  <c r="L138" i="1" a="1"/>
  <c r="L138" i="1" s="1"/>
  <c r="O138" i="1"/>
  <c r="L130" i="1" a="1"/>
  <c r="L130" i="1" s="1"/>
  <c r="O130" i="1"/>
  <c r="L126" i="1" a="1"/>
  <c r="L126" i="1" s="1"/>
  <c r="O126" i="1"/>
  <c r="L118" i="1" a="1"/>
  <c r="L118" i="1" s="1"/>
  <c r="O118" i="1"/>
  <c r="L110" i="1" a="1"/>
  <c r="L110" i="1" s="1"/>
  <c r="O110" i="1"/>
  <c r="L78" i="1" a="1"/>
  <c r="L78" i="1" s="1"/>
  <c r="O78" i="1"/>
  <c r="L70" i="1" a="1"/>
  <c r="L70" i="1" s="1"/>
  <c r="O70" i="1"/>
  <c r="L62" i="1" a="1"/>
  <c r="L62" i="1" s="1"/>
  <c r="O62" i="1"/>
  <c r="L57" i="1" a="1"/>
  <c r="L57" i="1" s="1"/>
  <c r="O57" i="1"/>
  <c r="L33" i="1" a="1"/>
  <c r="L33" i="1" s="1"/>
  <c r="O33" i="1"/>
  <c r="O20" i="1"/>
  <c r="O28" i="1"/>
  <c r="O59" i="1"/>
  <c r="O55" i="1"/>
  <c r="O51" i="1"/>
  <c r="O47" i="1"/>
  <c r="O43" i="1"/>
  <c r="O39" i="1"/>
  <c r="O35" i="1"/>
  <c r="O8" i="1"/>
  <c r="O16" i="1"/>
  <c r="O24" i="1"/>
  <c r="O36" i="1"/>
  <c r="O44" i="1"/>
  <c r="O52" i="1"/>
  <c r="L39" i="1" a="1"/>
  <c r="L39" i="1" s="1"/>
  <c r="L47" i="1" a="1"/>
  <c r="L47" i="1" s="1"/>
  <c r="L55" i="1" a="1"/>
  <c r="L55" i="1" s="1"/>
  <c r="L67" i="1" a="1"/>
  <c r="L67" i="1" s="1"/>
  <c r="L83" i="1" a="1"/>
  <c r="L83" i="1" s="1"/>
  <c r="L95" i="1" a="1"/>
  <c r="L95" i="1" s="1"/>
  <c r="L103" i="1" a="1"/>
  <c r="L103" i="1" s="1"/>
  <c r="L154" i="1" a="1"/>
  <c r="L154" i="1" s="1"/>
  <c r="O6" i="1"/>
  <c r="O10" i="1"/>
  <c r="O14" i="1"/>
  <c r="O18" i="1"/>
  <c r="O22" i="1"/>
  <c r="O26" i="1"/>
  <c r="O30" i="1"/>
  <c r="O42" i="1"/>
  <c r="O50" i="1"/>
  <c r="O58" i="1"/>
  <c r="L34" i="1" a="1"/>
  <c r="L34" i="1" s="1"/>
  <c r="L71" i="1" a="1"/>
  <c r="L71" i="1" s="1"/>
  <c r="L111" i="1" a="1"/>
  <c r="L111" i="1" s="1"/>
  <c r="L158" i="1" a="1"/>
  <c r="L158" i="1" s="1"/>
  <c r="O99" i="1"/>
  <c r="O115" i="1"/>
  <c r="O123" i="1"/>
  <c r="O31"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9FC346F-EE69-426E-928C-491C182639E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37115D9-BC30-418A-99D2-5B83DBA2F396}" name="WorksheetConnection_Movie and song Excel pivots-Linkedin.xlsx!Music" type="102" refreshedVersion="8" minRefreshableVersion="5">
    <extLst>
      <ext xmlns:x15="http://schemas.microsoft.com/office/spreadsheetml/2010/11/main" uri="{DE250136-89BD-433C-8126-D09CA5730AF9}">
        <x15:connection id="Music">
          <x15:rangePr sourceName="_xlcn.WorksheetConnection_MovieandsongExcelpivotsLinkedin.xlsxMusic"/>
        </x15:connection>
      </ext>
    </extLst>
  </connection>
  <connection id="3" xr16:uid="{477E79D8-5924-44EA-855C-A97E61174205}" name="WorksheetConnection_Movie and song Excel pivots-Linkedin.xlsx!Music[[Final view count: ended  8/30/2023]:[% diff daily views before and after tracking]]" type="102" refreshedVersion="8" minRefreshableVersion="5">
    <extLst>
      <ext xmlns:x15="http://schemas.microsoft.com/office/spreadsheetml/2010/11/main" uri="{DE250136-89BD-433C-8126-D09CA5730AF9}">
        <x15:connection id="Music  Final view count  ended  8 30 2023     diff daily views before and after tracking" autoDelete="1">
          <x15:rangePr sourceName="_xlcn.WorksheetConnection_MovieandsongExcelpivotsLinkedin.xlsxMusicFinalviewcountended8302023diffdailyviewsbeforeandaftertracking"/>
        </x15:connection>
      </ext>
    </extLst>
  </connection>
  <connection id="4" xr16:uid="{54D92563-5733-4DD8-9DEB-ADC4FBD1E39F}" name="WorksheetConnection_Source data!$A$2:$D$170" type="102" refreshedVersion="8" minRefreshableVersion="5">
    <extLst>
      <ext xmlns:x15="http://schemas.microsoft.com/office/spreadsheetml/2010/11/main" uri="{DE250136-89BD-433C-8126-D09CA5730AF9}">
        <x15:connection id="Range" autoDelete="1">
          <x15:rangePr sourceName="_xlcn.WorksheetConnection_SourcedataA2D170"/>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<sst xmlns="http://schemas.openxmlformats.org/spreadsheetml/2006/main" count="969" uniqueCount="341">
  <si>
    <t>Artist</t>
  </si>
  <si>
    <t>Nichols</t>
  </si>
  <si>
    <t>Kim</t>
  </si>
  <si>
    <t>Alan Cave</t>
  </si>
  <si>
    <t>5lan</t>
  </si>
  <si>
    <t>mikl</t>
  </si>
  <si>
    <t>stony</t>
  </si>
  <si>
    <t>Leila Chicot</t>
  </si>
  <si>
    <t>deelay</t>
  </si>
  <si>
    <t>MidSummer AfroDream</t>
  </si>
  <si>
    <t>Carimi</t>
  </si>
  <si>
    <t>eric prydz</t>
  </si>
  <si>
    <t>fanny j</t>
  </si>
  <si>
    <t>lorenz/dasha</t>
  </si>
  <si>
    <t xml:space="preserve">m&amp;s pres salsoul </t>
  </si>
  <si>
    <t>njie</t>
  </si>
  <si>
    <t>marvin</t>
  </si>
  <si>
    <t>teeyah</t>
  </si>
  <si>
    <t>the meditation singers</t>
  </si>
  <si>
    <t>shabba ranks</t>
  </si>
  <si>
    <t>olomide</t>
  </si>
  <si>
    <t>patra</t>
  </si>
  <si>
    <t>krs-one</t>
  </si>
  <si>
    <t>wu-tang</t>
  </si>
  <si>
    <t>timaya</t>
  </si>
  <si>
    <t>special ed</t>
  </si>
  <si>
    <t>big pun</t>
  </si>
  <si>
    <t>busta rhymes</t>
  </si>
  <si>
    <t>capleton</t>
  </si>
  <si>
    <t>public enemy</t>
  </si>
  <si>
    <t>pharcyde</t>
  </si>
  <si>
    <t>de palmas</t>
  </si>
  <si>
    <t>isabelle boulay</t>
  </si>
  <si>
    <t>zaho</t>
  </si>
  <si>
    <t>garou/celine dion</t>
  </si>
  <si>
    <t>perle lama</t>
  </si>
  <si>
    <t>Paul Simon</t>
  </si>
  <si>
    <t>youssoupha</t>
  </si>
  <si>
    <t>tykas</t>
  </si>
  <si>
    <t>deng</t>
  </si>
  <si>
    <t>la fouine</t>
  </si>
  <si>
    <t>paul simon</t>
  </si>
  <si>
    <t>carimi and princess lover</t>
  </si>
  <si>
    <t>kim</t>
  </si>
  <si>
    <t>K reen</t>
  </si>
  <si>
    <t>grindsman</t>
  </si>
  <si>
    <t>prince nico</t>
  </si>
  <si>
    <t>yoan milca</t>
  </si>
  <si>
    <t>wizzboy</t>
  </si>
  <si>
    <t>lynnsha</t>
  </si>
  <si>
    <t>rachid taha</t>
  </si>
  <si>
    <t>assia</t>
  </si>
  <si>
    <t>marysa</t>
  </si>
  <si>
    <t>layssia</t>
  </si>
  <si>
    <t>passi</t>
  </si>
  <si>
    <t>kim and stony</t>
  </si>
  <si>
    <t>aya nakamura</t>
  </si>
  <si>
    <t>france gall</t>
  </si>
  <si>
    <t>indochine</t>
  </si>
  <si>
    <t>neg marrons</t>
  </si>
  <si>
    <t>saian supa crew</t>
  </si>
  <si>
    <t>nuttea</t>
  </si>
  <si>
    <t>slai</t>
  </si>
  <si>
    <t>tom frager</t>
  </si>
  <si>
    <t>magic system</t>
  </si>
  <si>
    <t>espoir 2000</t>
  </si>
  <si>
    <t>kcee</t>
  </si>
  <si>
    <t>wizboyy</t>
  </si>
  <si>
    <t>les rita mitsouko</t>
  </si>
  <si>
    <t>benjamin biolay</t>
  </si>
  <si>
    <t>christopher cross</t>
  </si>
  <si>
    <t>swv</t>
  </si>
  <si>
    <t>toto</t>
  </si>
  <si>
    <t>in-grid</t>
  </si>
  <si>
    <t>boss</t>
  </si>
  <si>
    <t>madonna</t>
  </si>
  <si>
    <t>mylene farmer</t>
  </si>
  <si>
    <t>toure kunda</t>
  </si>
  <si>
    <t>mory kante</t>
  </si>
  <si>
    <t>miriam makeba</t>
  </si>
  <si>
    <t>chubb  rock</t>
  </si>
  <si>
    <t>chubb rock</t>
  </si>
  <si>
    <t>epmd</t>
  </si>
  <si>
    <t>az</t>
  </si>
  <si>
    <t>das efx</t>
  </si>
  <si>
    <t>redman</t>
  </si>
  <si>
    <t>capone-n-noriega</t>
  </si>
  <si>
    <t>mc lyte</t>
  </si>
  <si>
    <t>keep the faith adam clayton powell</t>
  </si>
  <si>
    <t>the young girls of rochefort</t>
  </si>
  <si>
    <t>leopard visconti</t>
  </si>
  <si>
    <t>frantz</t>
  </si>
  <si>
    <t>ne le dis a personne</t>
  </si>
  <si>
    <t>a very long engagement</t>
  </si>
  <si>
    <t>indigenes</t>
  </si>
  <si>
    <t>shirley chisholm presidential bid</t>
  </si>
  <si>
    <t>the thief</t>
  </si>
  <si>
    <t>I am david</t>
  </si>
  <si>
    <t>el metodo</t>
  </si>
  <si>
    <t>Xala</t>
  </si>
  <si>
    <t>decameron</t>
  </si>
  <si>
    <t>black and white in color</t>
  </si>
  <si>
    <t>cold pursuit</t>
  </si>
  <si>
    <t>inglorious basterds</t>
  </si>
  <si>
    <t>strayed</t>
  </si>
  <si>
    <t>le divorce</t>
  </si>
  <si>
    <t>le petit lieutenant</t>
  </si>
  <si>
    <t xml:space="preserve">Source: Matthew Quigless Chavire Mwen Youtube playlist   https://www.youtube.com/playlist?list=PLOocbp2Iq5YFgyJG8vXYl9tBgYmL-tZBq                                                                           </t>
  </si>
  <si>
    <t>tourner la page</t>
  </si>
  <si>
    <t>Doudou reflechi</t>
  </si>
  <si>
    <t>Sous le vent</t>
  </si>
  <si>
    <t>Lady Melody</t>
  </si>
  <si>
    <t>Marcia Baila</t>
  </si>
  <si>
    <t>Flamme</t>
  </si>
  <si>
    <t>A la Folie</t>
  </si>
  <si>
    <t>Amour Impossible</t>
  </si>
  <si>
    <t>Al Rayah</t>
  </si>
  <si>
    <t>Ne t'en va pas</t>
  </si>
  <si>
    <t>Fete des meres</t>
  </si>
  <si>
    <t>Tu es foutu</t>
  </si>
  <si>
    <t>Elle est a toi</t>
  </si>
  <si>
    <t>Don’t believe the hype</t>
  </si>
  <si>
    <t>Aime moi plus fort</t>
  </si>
  <si>
    <t>Meilleure Allie</t>
  </si>
  <si>
    <t>Ma Rivale</t>
  </si>
  <si>
    <t>Ami oh</t>
  </si>
  <si>
    <t>Bebe Manga</t>
  </si>
  <si>
    <t>Se pa po dat</t>
  </si>
  <si>
    <t>Off the books</t>
  </si>
  <si>
    <t>Mwen vle</t>
  </si>
  <si>
    <t>Les Femmes d'aujourd'hui</t>
  </si>
  <si>
    <t>Pullover</t>
  </si>
  <si>
    <t>Li Pa Normal</t>
  </si>
  <si>
    <t>Kemah</t>
  </si>
  <si>
    <t>Jacuzzi</t>
  </si>
  <si>
    <t>Reviens dans ma vie</t>
  </si>
  <si>
    <t>Hold me now</t>
  </si>
  <si>
    <t>Pack the Pipe</t>
  </si>
  <si>
    <t>TONY</t>
  </si>
  <si>
    <t>Merco Benz</t>
  </si>
  <si>
    <t>Sugar Hill</t>
  </si>
  <si>
    <t>Emmene Moi</t>
  </si>
  <si>
    <t>If you wanna</t>
  </si>
  <si>
    <t>Mic Checka</t>
  </si>
  <si>
    <t>Secret</t>
  </si>
  <si>
    <t>When this feeling</t>
  </si>
  <si>
    <t>J'ai demande a la lune</t>
  </si>
  <si>
    <t>Jesus be a fence</t>
  </si>
  <si>
    <t>E'mma</t>
  </si>
  <si>
    <t>Desenchantee</t>
  </si>
  <si>
    <t>Progress of elimination</t>
  </si>
  <si>
    <t>Matey Mad Again</t>
  </si>
  <si>
    <t>Chavire Mwen</t>
  </si>
  <si>
    <t>Belles d'Afrique</t>
  </si>
  <si>
    <t>Ton p'tit jeu</t>
  </si>
  <si>
    <t>Hold me now DANCER</t>
  </si>
  <si>
    <t xml:space="preserve">Live on stage </t>
  </si>
  <si>
    <t>music</t>
  </si>
  <si>
    <t>film</t>
  </si>
  <si>
    <t xml:space="preserve">film </t>
  </si>
  <si>
    <t>Mal a T'oublier</t>
  </si>
  <si>
    <t>Pardonne-moi</t>
  </si>
  <si>
    <t>Je l'aime</t>
  </si>
  <si>
    <t>Love (Que T'aimer)</t>
  </si>
  <si>
    <t>Gucci</t>
  </si>
  <si>
    <t>Apre Bondye</t>
  </si>
  <si>
    <t>Bleu Nuit</t>
  </si>
  <si>
    <t>Okay (Feat Black Kent)</t>
  </si>
  <si>
    <t>Amour Sans Loi</t>
  </si>
  <si>
    <t>En Secret</t>
  </si>
  <si>
    <t>Woman Tangle</t>
  </si>
  <si>
    <t>Nouveau Depart</t>
  </si>
  <si>
    <t>Wet the hell map</t>
  </si>
  <si>
    <t>Force de frappe</t>
  </si>
  <si>
    <t>Wok the money</t>
  </si>
  <si>
    <t>KRS-One Attacks</t>
  </si>
  <si>
    <t>Black Cop</t>
  </si>
  <si>
    <t>Return of the Boom Bap</t>
  </si>
  <si>
    <t>The Bridge is Over</t>
  </si>
  <si>
    <t>Glaciers of Ice (feat Raekwon)</t>
  </si>
  <si>
    <t>Duck Down</t>
  </si>
  <si>
    <t>Come On, Let's Move it</t>
  </si>
  <si>
    <t>Think About It</t>
  </si>
  <si>
    <t>Taxing</t>
  </si>
  <si>
    <t>I Got It Made</t>
  </si>
  <si>
    <t>Deja</t>
  </si>
  <si>
    <t>Tellement</t>
  </si>
  <si>
    <t>Dans Une Larme</t>
  </si>
  <si>
    <t>C'est quoi, c'est l'habitude</t>
  </si>
  <si>
    <t>Je Te Promets</t>
  </si>
  <si>
    <t>Diamonds on the Soles of Her Shoes</t>
  </si>
  <si>
    <t>Where Does Slackness Come From</t>
  </si>
  <si>
    <t>Kim et Marvin</t>
  </si>
  <si>
    <t>Je suis accro</t>
  </si>
  <si>
    <t>Sens inverse</t>
  </si>
  <si>
    <t>Pa Si Move</t>
  </si>
  <si>
    <t>Chui Chui Chui</t>
  </si>
  <si>
    <t>Lovinjitis (Feat Teeyah)</t>
  </si>
  <si>
    <t>Wayo In Law</t>
  </si>
  <si>
    <t>Wizolingo</t>
  </si>
  <si>
    <t>Shadowboxing (Gza, Method Man)</t>
  </si>
  <si>
    <t>Pookie</t>
  </si>
  <si>
    <t>Djadja</t>
  </si>
  <si>
    <t>Pirates Anthem</t>
  </si>
  <si>
    <t>Le bilan</t>
  </si>
  <si>
    <t>Angela</t>
  </si>
  <si>
    <t>Elle te rend dingue</t>
  </si>
  <si>
    <t>Trop peu de temps</t>
  </si>
  <si>
    <t>Elle vit sa vie</t>
  </si>
  <si>
    <t>Simplicity</t>
  </si>
  <si>
    <t>Amoulanga</t>
  </si>
  <si>
    <t>1er Gaou</t>
  </si>
  <si>
    <t>Secret Africain</t>
  </si>
  <si>
    <t>Ride Like the Wind</t>
  </si>
  <si>
    <t>I Won't Hold You Back</t>
  </si>
  <si>
    <t>I'll Be Over You</t>
  </si>
  <si>
    <t>Rosanna</t>
  </si>
  <si>
    <t>La Isla Bonita</t>
  </si>
  <si>
    <t>Nin Kadi (Too Much of a Good Thing)</t>
  </si>
  <si>
    <t>Old and the young</t>
  </si>
  <si>
    <t>Pata Pata Live</t>
  </si>
  <si>
    <t>I Know What I Know</t>
  </si>
  <si>
    <t>All Around The World</t>
  </si>
  <si>
    <t>Another Statistic</t>
  </si>
  <si>
    <t>The Night Scene</t>
  </si>
  <si>
    <t>Just The Two Of Us</t>
  </si>
  <si>
    <t>So Whatcha Sayin</t>
  </si>
  <si>
    <t>Club Scene</t>
  </si>
  <si>
    <t>Tonight's Da Night</t>
  </si>
  <si>
    <t>Paper Thin</t>
  </si>
  <si>
    <t>Cha Cha Cha</t>
  </si>
  <si>
    <t>Stop, Look, Listen</t>
  </si>
  <si>
    <t>Rhyme Hangover</t>
  </si>
  <si>
    <t>Township Jive</t>
  </si>
  <si>
    <t>10% Diss</t>
  </si>
  <si>
    <t>Erykah Badu</t>
  </si>
  <si>
    <t>Certainly</t>
  </si>
  <si>
    <t>Maxi Priest</t>
  </si>
  <si>
    <t>Close To You</t>
  </si>
  <si>
    <t>Rita Marley</t>
  </si>
  <si>
    <t>One Draw</t>
  </si>
  <si>
    <t>Samba Mambo</t>
  </si>
  <si>
    <t>Mory Kante</t>
  </si>
  <si>
    <t>Alamina Badoubaden</t>
  </si>
  <si>
    <t>Kaysha</t>
  </si>
  <si>
    <t>Si tu veux de moi</t>
  </si>
  <si>
    <t>Sean Paul</t>
  </si>
  <si>
    <t>No Bligh</t>
  </si>
  <si>
    <t>Mozart Opera Rock</t>
  </si>
  <si>
    <t>C'est Bientot La Fin</t>
  </si>
  <si>
    <t>Guru</t>
  </si>
  <si>
    <t>Ex Girl To Next Girl</t>
  </si>
  <si>
    <t>Coldplay</t>
  </si>
  <si>
    <t>Clocks</t>
  </si>
  <si>
    <t xml:space="preserve">Coldplay </t>
  </si>
  <si>
    <t>Paradise</t>
  </si>
  <si>
    <t>Deep Blue Something</t>
  </si>
  <si>
    <t>Breakfast at Tiffany's</t>
  </si>
  <si>
    <t>Lauryn Hill</t>
  </si>
  <si>
    <t>Ex Factor</t>
  </si>
  <si>
    <t>Queen Latifah</t>
  </si>
  <si>
    <t>Inside Out</t>
  </si>
  <si>
    <t>Red Rat</t>
  </si>
  <si>
    <t>Yuh Nice</t>
  </si>
  <si>
    <t>Brand Nubian</t>
  </si>
  <si>
    <t>All For One</t>
  </si>
  <si>
    <t>I'm Still in Love With You (feat Sasha)</t>
  </si>
  <si>
    <t>Carla Thomas</t>
  </si>
  <si>
    <t>No Time To Lose</t>
  </si>
  <si>
    <t xml:space="preserve">Warren </t>
  </si>
  <si>
    <t>La Roue Qui Tourne</t>
  </si>
  <si>
    <t>Fallen</t>
  </si>
  <si>
    <t>Scenario (feat Tribe Called Quest)</t>
  </si>
  <si>
    <t>The house of Mirth</t>
  </si>
  <si>
    <t>book</t>
  </si>
  <si>
    <t>The psychology of Lily Bart, House of Mirth-abookolive youtube channel</t>
  </si>
  <si>
    <t>Call on me</t>
  </si>
  <si>
    <t>On se connait</t>
  </si>
  <si>
    <t>J'irai jusqau bout</t>
  </si>
  <si>
    <t>I am David Official Traile</t>
  </si>
  <si>
    <t>% diff daily views before and after tracking</t>
  </si>
  <si>
    <t>Genre</t>
  </si>
  <si>
    <t>afropop</t>
  </si>
  <si>
    <t>American</t>
  </si>
  <si>
    <t>zouk</t>
  </si>
  <si>
    <t>French non-zouk</t>
  </si>
  <si>
    <t>Canadian</t>
  </si>
  <si>
    <t>Top 40</t>
  </si>
  <si>
    <t>house</t>
  </si>
  <si>
    <t>French rnb/rap</t>
  </si>
  <si>
    <t>African</t>
  </si>
  <si>
    <t>French rnb rap</t>
  </si>
  <si>
    <t>American rap</t>
  </si>
  <si>
    <t>kompa</t>
  </si>
  <si>
    <t>American Rap</t>
  </si>
  <si>
    <t>dancehall reggae</t>
  </si>
  <si>
    <t>Reggae</t>
  </si>
  <si>
    <t>Gospel</t>
  </si>
  <si>
    <t>House</t>
  </si>
  <si>
    <t>rap</t>
  </si>
  <si>
    <t>british invasion 2.0</t>
  </si>
  <si>
    <t>rnb</t>
  </si>
  <si>
    <t>soul</t>
  </si>
  <si>
    <t>Sarah McLachlan</t>
  </si>
  <si>
    <t>Subcategory</t>
  </si>
  <si>
    <t>Change in number of views</t>
  </si>
  <si>
    <t xml:space="preserve"> # years ago uploaded (source: Youtube, NOT the actual date of release)</t>
  </si>
  <si>
    <t xml:space="preserve">START OF TRACKING: Actual views 8/23/2023 </t>
  </si>
  <si>
    <t xml:space="preserve">Estimated views BEFORE TRACKING 8/21/2023 </t>
  </si>
  <si>
    <t>Final view count: ended  8/30/2023</t>
  </si>
  <si>
    <t>Beat quality Tier Rap (feel free to change around, or to use for any genre)</t>
  </si>
  <si>
    <t>Tier 2</t>
  </si>
  <si>
    <t>Tier 1</t>
  </si>
  <si>
    <t>Pandemic</t>
  </si>
  <si>
    <t>% increase of views between start and end track dates</t>
  </si>
  <si>
    <t>Type of media</t>
  </si>
  <si>
    <t xml:space="preserve">Title (using only the version in the Youtube playlist.  Number of views vary widely from version to version, most of which you can find on Youtube are NOT in this playlist. Further argument against attributability in the disclaimers. </t>
  </si>
  <si>
    <t>Quotient</t>
  </si>
  <si>
    <t>Estimated daily views first estimation</t>
  </si>
  <si>
    <t>Fat Joe</t>
  </si>
  <si>
    <t>Grand Total</t>
  </si>
  <si>
    <t>Genre of music</t>
  </si>
  <si>
    <t xml:space="preserve"> % increase of views between 8/23 and 8/30</t>
  </si>
  <si>
    <t>Average of % increase of views between start and end track dates</t>
  </si>
  <si>
    <t>Sum of Change in number of views</t>
  </si>
  <si>
    <t>m&amp;s pres salsoul</t>
  </si>
  <si>
    <t>Warren</t>
  </si>
  <si>
    <t>British</t>
  </si>
  <si>
    <t>Of course, just my opinion.</t>
  </si>
  <si>
    <t>This can be easily changed in the source sheet and applied to any genre</t>
  </si>
  <si>
    <t>Disclaimers:</t>
  </si>
  <si>
    <t>Rate increases after tracking assume, erroneously, that 100% of clicks are due to this playlist</t>
  </si>
  <si>
    <t>Playlists are self-contained entities (no choice algorithm on the right hand side). Example-a popular song may have 4 versions on youtube. One may have 50 million views, wheres the one in my playlist may have 5500 views.</t>
  </si>
  <si>
    <t>Songs/artists chosen at random. They do not represent the entirety of the playlist; URL Found on Source data sheet</t>
  </si>
  <si>
    <t>Likely takeaways: reiteration of first disclaimer, and that rates and numbers are purely from the clickable entity in my playlist; they do not represent other versions of the same title to be found in Youtube</t>
  </si>
  <si>
    <t>Kept simple for ease of comprehension on a 3 second skim</t>
  </si>
  <si>
    <t>The info was tracked simply by noting the number of views on a given song on August 23 and August 30, 2023</t>
  </si>
  <si>
    <t>Best Beats, American Rap</t>
  </si>
  <si>
    <t xml:space="preserve">Source: Matthew Quigless Chavire Mwen Youtube playlist   https://www.youtube.com/playlist?list=PLOocbp2Iq5YFgyJG8vXYl9tBgYmL-tZBq         </t>
  </si>
  <si>
    <t>There may be an error on bridge is over krs one-no way to rectify it unless there really were 1 million hits which I highly doubt. I checked and it was the same version-I only check the ones I uploaded on one single playlist. Difficult to explain if its comparative. Though it was really a popular song, 1 million views in one week is a bit of a stretch, as opposed to say Coldplay Clocks, starting out with 1.7 billion before I tracked it. Both end up at around 1 million views in a week.  Alternate explanation is people really liked Krs Bridge is Over and just clicked on memory lane in the same volume as Coldplay Clocks, which is more of a feasible explanation. Jusko boo de tes pensees? Coldplay has a larger more recent demographic but the gap on KRS being a foremost hip hop progenitor in my age group brings up the rear on partial explanation on similar one-week number increase.</t>
  </si>
  <si>
    <t>Below not necessary-just click above text box if you want to read it. tired of un-rustifying my merge ingenuity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</si>
</sst>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0.000%"/>
    <numFmt numFmtId="166" formatCode="_(* #,##0.000_);_(* \(#,##0.000\);_(* &quot;-&quot;???_);_(@_)"/>
  </numFmts>
  <fonts count="3" x14ac:knownFonts="1">
    <font>
      <sz val="11"/>
      <color theme="1"/>
      <name val="Calibri"/>
      <family val="2"/>
      <scheme val="minor"/>
    </font>
    <font>
      <sz val="11"/>
      <color theme="1"/>
      <name val="Calibri"/>
      <family val="2"/>
      <scheme val="minor"/>
    </font>
    <font>
      <sz val="10"/>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2"/>
        <bgColor indexed="64"/>
      </patternFill>
    </fill>
    <fill>
      <patternFill patternType="solid">
        <fgColor theme="4" tint="0.79998168889431442"/>
        <bgColor indexed="64"/>
      </patternFill>
    </fill>
  </fills>
  <borders count="10">
    <border>
      <left/>
      <right/>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9">
    <xf numFmtId="0" fontId="0" fillId="0" borderId="0" xfId="0"/>
    <xf numFmtId="0" fontId="0" fillId="0" borderId="0" xfId="0" applyAlignment="1">
      <alignment horizontal="left" vertical="top"/>
    </xf>
    <xf numFmtId="0" fontId="0" fillId="0" borderId="0" xfId="0" quotePrefix="1" applyAlignment="1">
      <alignment horizontal="left" vertical="top"/>
    </xf>
    <xf numFmtId="164" fontId="0" fillId="0" borderId="0" xfId="1" applyNumberFormat="1" applyFont="1" applyAlignment="1">
      <alignment horizontal="left" vertical="top"/>
    </xf>
    <xf numFmtId="18" fontId="0" fillId="0" borderId="0" xfId="0" applyNumberFormat="1" applyAlignment="1">
      <alignment horizontal="left" vertical="top"/>
    </xf>
    <xf numFmtId="2" fontId="0" fillId="0" borderId="0" xfId="0" quotePrefix="1" applyNumberFormat="1" applyAlignment="1">
      <alignment horizontal="left" vertical="top"/>
    </xf>
    <xf numFmtId="165" fontId="0" fillId="0" borderId="0" xfId="2" applyNumberFormat="1" applyFont="1" applyAlignment="1">
      <alignment horizontal="left" vertical="top"/>
    </xf>
    <xf numFmtId="0" fontId="0" fillId="4" borderId="0" xfId="0" applyFill="1" applyAlignment="1">
      <alignment horizontal="left" vertical="top"/>
    </xf>
    <xf numFmtId="14" fontId="0" fillId="0" borderId="0" xfId="1" applyNumberFormat="1" applyFont="1" applyAlignment="1">
      <alignment horizontal="left" vertical="top"/>
    </xf>
    <xf numFmtId="166" fontId="0" fillId="4" borderId="0" xfId="0" applyNumberFormat="1" applyFill="1" applyAlignment="1">
      <alignment horizontal="left" vertical="top"/>
    </xf>
    <xf numFmtId="0" fontId="0" fillId="4" borderId="0" xfId="0" applyFill="1" applyAlignment="1">
      <alignment horizontal="left" vertical="top" wrapText="1"/>
    </xf>
    <xf numFmtId="0" fontId="0" fillId="0" borderId="0" xfId="0" applyAlignment="1">
      <alignment horizontal="left"/>
    </xf>
    <xf numFmtId="164" fontId="0" fillId="0" borderId="0" xfId="1" applyNumberFormat="1" applyFont="1" applyAlignment="1">
      <alignment horizontal="left"/>
    </xf>
    <xf numFmtId="0" fontId="0" fillId="4" borderId="0" xfId="0" applyFill="1" applyAlignment="1">
      <alignment horizontal="left"/>
    </xf>
    <xf numFmtId="43" fontId="0" fillId="4" borderId="0" xfId="1" applyFont="1" applyFill="1" applyAlignment="1">
      <alignment horizontal="left"/>
    </xf>
    <xf numFmtId="43" fontId="0" fillId="0" borderId="0" xfId="1" applyFont="1" applyAlignment="1">
      <alignment horizontal="left"/>
    </xf>
    <xf numFmtId="10" fontId="0" fillId="3" borderId="0" xfId="2" applyNumberFormat="1" applyFont="1" applyFill="1" applyAlignment="1">
      <alignment horizontal="left"/>
    </xf>
    <xf numFmtId="164" fontId="0" fillId="4" borderId="0" xfId="1" applyNumberFormat="1" applyFont="1" applyFill="1" applyAlignment="1">
      <alignment horizontal="left" vertical="top"/>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43" fontId="2" fillId="2" borderId="0" xfId="1" applyFont="1" applyFill="1" applyAlignment="1">
      <alignment horizontal="left" vertical="top" wrapText="1"/>
    </xf>
    <xf numFmtId="43" fontId="0" fillId="0" borderId="0" xfId="1" applyFont="1" applyAlignment="1">
      <alignment horizontal="left" vertical="top" wrapText="1"/>
    </xf>
    <xf numFmtId="43" fontId="2" fillId="0" borderId="0" xfId="1" applyFont="1" applyFill="1" applyAlignment="1">
      <alignment horizontal="left" vertical="top" wrapText="1"/>
    </xf>
    <xf numFmtId="164" fontId="0" fillId="0" borderId="0" xfId="1" applyNumberFormat="1" applyFont="1" applyFill="1" applyAlignment="1">
      <alignment horizontal="left" vertical="top"/>
    </xf>
    <xf numFmtId="43" fontId="0" fillId="0" borderId="0" xfId="1" applyFont="1" applyFill="1" applyAlignment="1">
      <alignment horizontal="left"/>
    </xf>
    <xf numFmtId="43" fontId="0" fillId="0" borderId="0" xfId="1" applyFont="1" applyFill="1" applyAlignment="1">
      <alignment horizontal="left" vertical="top"/>
    </xf>
    <xf numFmtId="164" fontId="0" fillId="0" borderId="0" xfId="0" applyNumberFormat="1" applyAlignment="1">
      <alignment horizontal="left" vertical="top"/>
    </xf>
    <xf numFmtId="164" fontId="0" fillId="2" borderId="0" xfId="1" applyNumberFormat="1" applyFont="1" applyFill="1" applyAlignment="1">
      <alignment horizontal="left" vertical="top" wrapText="1"/>
    </xf>
    <xf numFmtId="43" fontId="0" fillId="2" borderId="0" xfId="1" applyFont="1" applyFill="1" applyAlignment="1">
      <alignment horizontal="left" vertical="top" wrapText="1"/>
    </xf>
    <xf numFmtId="164" fontId="0" fillId="0" borderId="0" xfId="1" applyNumberFormat="1" applyFont="1" applyFill="1" applyAlignment="1">
      <alignment horizontal="left"/>
    </xf>
    <xf numFmtId="0" fontId="0" fillId="0" borderId="0" xfId="0" pivotButton="1"/>
    <xf numFmtId="0" fontId="0" fillId="0" borderId="0" xfId="0" applyAlignment="1">
      <alignment horizontal="left" indent="1"/>
    </xf>
    <xf numFmtId="0" fontId="0" fillId="0" borderId="0" xfId="0" applyAlignment="1">
      <alignment horizontal="left" indent="2"/>
    </xf>
    <xf numFmtId="10" fontId="0" fillId="0" borderId="0" xfId="0" applyNumberFormat="1"/>
    <xf numFmtId="9" fontId="0" fillId="0" borderId="0" xfId="0" applyNumberFormat="1"/>
    <xf numFmtId="166" fontId="0" fillId="4" borderId="0" xfId="0" applyNumberFormat="1" applyFill="1" applyAlignment="1">
      <alignment horizontal="left" vertical="top" wrapText="1"/>
    </xf>
    <xf numFmtId="0" fontId="0" fillId="5" borderId="0" xfId="0" applyFill="1"/>
    <xf numFmtId="164" fontId="0" fillId="0" borderId="0" xfId="0" applyNumberFormat="1"/>
    <xf numFmtId="43" fontId="0" fillId="3" borderId="0" xfId="1" applyFont="1" applyFill="1" applyAlignment="1">
      <alignment horizontal="center" wrapText="1"/>
    </xf>
    <xf numFmtId="43" fontId="0" fillId="0" borderId="0" xfId="1" applyFont="1" applyFill="1" applyAlignment="1">
      <alignment horizontal="center" wrapText="1"/>
    </xf>
    <xf numFmtId="0" fontId="0" fillId="0" borderId="0" xfId="0" applyAlignment="1">
      <alignment vertical="center"/>
    </xf>
    <xf numFmtId="0" fontId="0" fillId="0" borderId="0" xfId="0" applyAlignment="1">
      <alignment horizontal="center" vertical="top"/>
    </xf>
  </cellXfs>
  <cellStyles count="3">
    <cellStyle name="Comma" xfId="1" builtinId="3"/>
    <cellStyle name="Normal" xfId="0" builtinId="0"/>
    <cellStyle name="Percent" xfId="2" builtinId="5"/>
  </cellStyles>
  <dxfs count="49">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fill>
        <patternFill patternType="solid">
          <fgColor indexed="64"/>
          <bgColor theme="7"/>
        </patternFill>
      </fill>
      <alignment horizontal="left" vertical="bottom" textRotation="0" wrapText="0" indent="0" justifyLastLine="0" shrinkToFit="0" readingOrder="0"/>
    </dxf>
    <dxf>
      <numFmt numFmtId="164" formatCode="_(* #,##0_);_(* \(#,##0\);_(* &quot;-&quot;??_);_(@_)"/>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0" justifyLastLine="0" shrinkToFit="0" readingOrder="0"/>
    </dxf>
    <dxf>
      <fill>
        <patternFill patternType="solid">
          <fgColor indexed="64"/>
          <bgColor theme="2"/>
        </patternFill>
      </fill>
      <alignment horizontal="left" vertical="top" textRotation="0" wrapText="0" indent="0" justifyLastLine="0" shrinkToFit="0" readingOrder="0"/>
    </dxf>
    <dxf>
      <numFmt numFmtId="0" formatCode="General"/>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fill>
        <patternFill patternType="solid">
          <fgColor indexed="64"/>
          <bgColor theme="2"/>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_(* #,##0_);_(* \(#,##0\);_(* &quot;-&quot;??_);_(@_)"/>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numFmt numFmtId="14" formatCode="0.00%"/>
    </dxf>
    <dxf>
      <numFmt numFmtId="14" formatCode="0.00%"/>
    </dxf>
    <dxf>
      <numFmt numFmtId="14" formatCode="0.00%"/>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64" formatCode="_(* #,##0_);_(* \(#,##0\);_(* &quot;-&quot;??_);_(@_)"/>
    </dxf>
    <dxf>
      <numFmt numFmtId="13" formatCode="0%"/>
    </dxf>
    <dxf>
      <numFmt numFmtId="14" formatCode="0.00%"/>
    </dxf>
    <dxf>
      <numFmt numFmtId="14" formatCode="0.00%"/>
    </dxf>
    <dxf>
      <numFmt numFmtId="14" formatCode="0.00%"/>
    </dxf>
    <dxf>
      <numFmt numFmtId="13" formatCode="0%"/>
    </dxf>
    <dxf>
      <alignment wrapText="0"/>
    </dxf>
    <dxf>
      <alignment wrapTex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4.xml"/><Relationship Id="rId4" Type="http://schemas.openxmlformats.org/officeDocument/2006/relationships/worksheet" Target="worksheets/sheet4.xml"/><Relationship Id="rId9" Type="http://schemas.openxmlformats.org/officeDocument/2006/relationships/pivotCacheDefinition" Target="pivotCache/pivotCacheDefinition3.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Quigless" refreshedDate="45169.201581134257" createdVersion="8" refreshedVersion="8" minRefreshableVersion="3" recordCount="167" xr:uid="{099506EC-C67E-4656-9991-521437B880A8}">
  <cacheSource type="worksheet">
    <worksheetSource name="Music"/>
  </cacheSource>
  <cacheFields count="15">
    <cacheField name="Artist" numFmtId="0">
      <sharedItems count="125">
        <s v="aya nakamura"/>
        <s v="madonna"/>
        <s v="toto"/>
        <s v="Kim et Marvin"/>
        <s v="wizzboy"/>
        <s v="indochine"/>
        <s v="garou/celine dion"/>
        <s v="marvin"/>
        <s v="zaho"/>
        <s v="eric prydz"/>
        <s v="tykas"/>
        <s v="youssoupha"/>
        <s v="saian supa crew"/>
        <s v="tom frager"/>
        <s v="christopher cross"/>
        <s v="teeyah"/>
        <s v="Paul Simon"/>
        <s v="neg marrons"/>
        <s v="les rita mitsouko"/>
        <s v="mikl"/>
        <s v="slai"/>
        <s v="yoan milca"/>
        <s v="rachid taha"/>
        <s v="la fouine"/>
        <s v="in-grid"/>
        <s v="magic system"/>
        <s v="Kim"/>
        <s v="special ed"/>
        <s v="miriam makeba"/>
        <s v="assia"/>
        <s v="public enemy"/>
        <s v="nuttea"/>
        <s v="njie"/>
        <s v="fanny j"/>
        <s v="perle lama"/>
        <s v="5lan"/>
        <s v="stony"/>
        <s v="kim and stony"/>
        <s v="wu-tang"/>
        <s v="lynnsha"/>
        <s v="Bebe Manga"/>
        <s v="redman"/>
        <s v="olomide"/>
        <s v="Alan Cave"/>
        <s v="big pun"/>
        <s v="epmd"/>
        <s v="lorenz/dasha"/>
        <s v="espoir 2000"/>
        <s v="kcee"/>
        <s v="Carimi"/>
        <s v="prince nico"/>
        <s v="krs-one"/>
        <s v="deng"/>
        <s v="passi"/>
        <s v="timaya"/>
        <s v="busta rhymes"/>
        <s v="pharcyde"/>
        <s v="K reen"/>
        <s v="mc lyte"/>
        <s v="chubb rock"/>
        <s v="capone-n-noriega"/>
        <s v="benjamin biolay"/>
        <s v="az"/>
        <s v="marysa"/>
        <s v="m&amp;s pres salsoul "/>
        <s v="das efx"/>
        <s v="Leila Chicot"/>
        <s v="shabba ranks"/>
        <s v="inglorious basterds"/>
        <s v="Rita Marley"/>
        <s v="Erykah Badu"/>
        <s v="Maxi Priest"/>
        <s v="swv"/>
        <s v="isabelle boulay"/>
        <s v="le divorce"/>
        <s v="decameron"/>
        <s v="strayed"/>
        <s v="patra"/>
        <s v="de palmas"/>
        <s v="a very long engagement"/>
        <s v="the young girls of rochefort"/>
        <s v="wizboyy"/>
        <s v="the meditation singers"/>
        <s v="the thief"/>
        <s v="france gall"/>
        <s v="keep the faith adam clayton powell"/>
        <s v="frantz"/>
        <s v="toure kunda"/>
        <s v="shirley chisholm presidential bid"/>
        <s v="cold pursuit"/>
        <s v="indigenes"/>
        <s v="mylene farmer"/>
        <s v="boss"/>
        <s v="mory kante"/>
        <s v="capleton"/>
        <s v="chubb  rock"/>
        <s v="grindsman"/>
        <s v="leopard visconti"/>
        <s v="ne le dis a personne"/>
        <s v="Nichols"/>
        <s v="I am david"/>
        <s v="MidSummer AfroDream"/>
        <s v="layssia"/>
        <s v="le petit lieutenant"/>
        <s v="Xala"/>
        <s v="el metodo"/>
        <s v="black and white in color"/>
        <s v="deelay"/>
        <s v="carimi and princess lover"/>
        <s v="Kaysha"/>
        <s v="Sean Paul"/>
        <s v="Mozart Opera Rock"/>
        <s v="Guru"/>
        <s v="Coldplay"/>
        <s v="Coldplay "/>
        <s v="Deep Blue Something"/>
        <s v="Lauryn Hill"/>
        <s v="Queen Latifah"/>
        <s v="Red Rat"/>
        <s v="Brand Nubian"/>
        <s v="Carla Thomas"/>
        <s v="Warren "/>
        <s v="Sarah McLachlan"/>
        <s v="The house of Mirth"/>
        <s v="soprano" u="1"/>
      </sharedItems>
    </cacheField>
    <cacheField name="Type of media" numFmtId="0">
      <sharedItems/>
    </cacheField>
    <cacheField name="Genre" numFmtId="0">
      <sharedItems containsBlank="1" count="15">
        <s v="French non-zouk"/>
        <s v="American"/>
        <s v="zouk"/>
        <s v="afropop"/>
        <s v="house"/>
        <s v="French rnb/rap"/>
        <s v="French rnb rap"/>
        <s v="African"/>
        <s v="American rap"/>
        <s v="dancehall reggae"/>
        <m/>
        <s v="Reggae"/>
        <s v="Gospel"/>
        <s v="British"/>
        <s v="hmmm" u="1"/>
      </sharedItems>
    </cacheField>
    <cacheField name="Beat quality Tier Rap (feel free to change around, or to use for any genre)" numFmtId="0">
      <sharedItems containsBlank="1"/>
    </cacheField>
    <cacheField name="Subcategory" numFmtId="0">
      <sharedItems containsBlank="1"/>
    </cacheField>
    <cacheField name="Title (using only the version in the Youtube playlist.  Number of views vary widely from version to version, most of which you can find on Youtube are NOT in this playlist. Further argument against attributability in the disclaimers. " numFmtId="0">
      <sharedItems/>
    </cacheField>
    <cacheField name="Estimated views BEFORE TRACKING 8/21/2023 " numFmtId="0">
      <sharedItems containsSemiMixedTypes="0" containsString="0" containsNumber="1" containsInteger="1" minValue="643" maxValue="1700000000"/>
    </cacheField>
    <cacheField name="START OF TRACKING: Actual views 8/23/2023 " numFmtId="0">
      <sharedItems containsSemiMixedTypes="0" containsString="0" containsNumber="1" containsInteger="1" minValue="645" maxValue="1758879651"/>
    </cacheField>
    <cacheField name=" # years ago uploaded (source: Youtube, NOT the actual date of release)" numFmtId="0">
      <sharedItems containsSemiMixedTypes="0" containsString="0" containsNumber="1" minValue="0.33333333333333331" maxValue="17"/>
    </cacheField>
    <cacheField name="Final view count: ended  8/30/2023" numFmtId="0">
      <sharedItems containsString="0" containsBlank="1" containsNumber="1" containsInteger="1" minValue="660" maxValue="1762138060"/>
    </cacheField>
    <cacheField name="Change in number of views" numFmtId="0">
      <sharedItems containsSemiMixedTypes="0" containsString="0" containsNumber="1" containsInteger="1" minValue="-516579" maxValue="3681657"/>
    </cacheField>
    <cacheField name="Quotient" numFmtId="43">
      <sharedItems containsMixedTypes="1" containsNumber="1" minValue="1.0002803686197184" maxValue="1831.6951140195715"/>
    </cacheField>
    <cacheField name="Estimated daily views first estimation" numFmtId="164">
      <sharedItems containsSemiMixedTypes="0" containsString="0" containsNumber="1" minValue="1.3356164383561644" maxValue="510684.9315068493"/>
    </cacheField>
    <cacheField name="% increase of views between start and end track dates" numFmtId="10">
      <sharedItems containsSemiMixedTypes="0" containsString="0" containsNumber="1" minValue="-1" maxValue="2.8159678634195329" count="148">
        <n v="7.8308441666932727E-4"/>
        <n v="4.7137336188817804E-3"/>
        <n v="1.0219741363567687E-3"/>
        <n v="2.2339628513447672E-3"/>
        <n v="4.4381959882097764E-4"/>
        <n v="1.6248869031693456E-3"/>
        <n v="2.8261503583956525E-3"/>
        <n v="1.9562856539780808E-3"/>
        <n v="3.2593390760081182E-3"/>
        <n v="4.9497441963903643E-4"/>
        <n v="1.828519669916437E-3"/>
        <n v="6.0373558853893308E-3"/>
        <n v="3.9391656531348571E-4"/>
        <n v="5.7689499757720161E-4"/>
        <n v="2.0101762468636084E-3"/>
        <n v="2.1862063158400481E-3"/>
        <n v="7.6321679101195E-4"/>
        <n v="1.2885022940406145E-3"/>
        <n v="5.0229802263037681E-3"/>
        <n v="7.7079786059771531E-4"/>
        <n v="2.4135259802705853E-3"/>
        <n v="9.7188642720624058E-4"/>
        <n v="5.2019600156765532E-3"/>
        <n v="1.424224817476334E-3"/>
        <n v="5.436739339785013E-3"/>
        <n v="1.508504795759593E-4"/>
        <n v="6.0040514352644771E-3"/>
        <n v="4.5938280784779267E-3"/>
        <n v="8.3841724951232602E-5"/>
        <n v="3.0687483370675219E-3"/>
        <n v="2.439095419311121E-3"/>
        <n v="5.0522871105007573E-4"/>
        <n v="1.7999725238959389E-3"/>
        <n v="1.5270406491885594E-3"/>
        <n v="5.0987174822852777E-3"/>
        <n v="3.1612392588204982E-4"/>
        <n v="8.3796957809517125E-3"/>
        <n v="2.7662957234414099E-3"/>
        <n v="2.1590557719841628E-3"/>
        <n v="3.6461713309639173E-4"/>
        <n v="4.2208989516366124E-4"/>
        <n v="9.8139589058670218E-4"/>
        <n v="6.2450042282733709E-3"/>
        <n v="1.7532899233060895E-3"/>
        <n v="9.9733115796052929E-3"/>
        <n v="5.0625781817943668E-3"/>
        <n v="4.8619702204006918E-3"/>
        <n v="5.0191461332292969E-3"/>
        <n v="5.4447502034804854E-4"/>
        <n v="8.3985040391826946E-3"/>
        <n v="4.3781557365623031E-2"/>
        <n v="4.7582602027836816E-3"/>
        <n v="6.0857114568258651E-3"/>
        <n v="4.2861381894912683E-4"/>
        <n v="6.5503814026128008E-3"/>
        <n v="6.5654912302438523E-3"/>
        <n v="4.7582876393529423E-4"/>
        <n v="2.5150774918641732E-3"/>
        <n v="3.8512628893072506E-4"/>
        <n v="1.3917952069991855E-3"/>
        <n v="1.0879598144355731"/>
        <n v="4.5766690728435807E-4"/>
        <n v="2.7300823988505836E-3"/>
        <n v="2.6664363553674194E-3"/>
        <n v="8.1091552429015876E-3"/>
        <n v="5.4512263966100222E-4"/>
        <n v="1.6618616235341171E-3"/>
        <n v="6.4120192006621667E-4"/>
        <n v="2.6943427288812325E-3"/>
        <n v="6.8336677055395208E-3"/>
        <n v="1.1908677115667343E-3"/>
        <n v="1.9906531179752915E-5"/>
        <n v="5.1693437356585591E-3"/>
        <n v="5.5689278774260099E-3"/>
        <n v="6.8116276136249954E-4"/>
        <n v="4.5220332202284821E-3"/>
        <n v="1.4233375209600354E-2"/>
        <n v="1.6086634270965651E-3"/>
        <n v="4.3868828622414136E-3"/>
        <n v="9.1727171059874726E-3"/>
        <n v="2.6984137841405773E-3"/>
        <n v="6.6891762757214756E-4"/>
        <n v="4.6866682281796308E-2"/>
        <n v="-1"/>
        <n v="3.133741350663554E-3"/>
        <n v="1.0235300310575355E-2"/>
        <n v="7.637339142533171E-4"/>
        <n v="1.69209520763129E-2"/>
        <n v="6.2777541535640686E-3"/>
        <n v="4.3410157124891694E-3"/>
        <n v="3.6247008404296766E-3"/>
        <n v="1.4196137569906153E-3"/>
        <n v="9.3386167940000698E-3"/>
        <n v="1.5004426419291622E-2"/>
        <n v="4.6650077663548005E-3"/>
        <n v="4.1397675017062555E-3"/>
        <n v="4.3301305917147377E-3"/>
        <n v="3.3341081165527988E-3"/>
        <n v="8.7000100230530224E-4"/>
        <n v="3.3884809342652395E-3"/>
        <n v="1.0109072810679087E-2"/>
        <n v="9.0870430204763979E-3"/>
        <n v="9.3936762786824479E-4"/>
        <n v="5.4952117745356386E-3"/>
        <n v="1.4413607364147443E-3"/>
        <n v="5.6720831260708565E-3"/>
        <n v="8.6522370129644682E-3"/>
        <n v="4.5384399017811662E-3"/>
        <n v="3.4320100343970513E-3"/>
        <n v="1.8608376124746786E-3"/>
        <n v="6.9675486421989587E-5"/>
        <n v="2.671542485651887E-3"/>
        <n v="1.9114275371063111E-2"/>
        <n v="3.4949968880164696E-3"/>
        <n v="8.7936523980391163E-3"/>
        <n v="2.0031174797637279E-3"/>
        <n v="3.8005871251834767E-3"/>
        <n v="5.2321185543626192E-3"/>
        <n v="5.2787229306452124E-3"/>
        <n v="3.2560434139121855E-3"/>
        <n v="3.3672213948067087E-3"/>
        <n v="2.1061213397649296E-3"/>
        <n v="1.7021276595744681E-3"/>
        <n v="4.6076882569773563E-4"/>
        <n v="7.0601524992939852E-4"/>
        <n v="8.6713556219288946E-4"/>
        <n v="4.2169829403871954E-3"/>
        <n v="2.8159678634195329"/>
        <n v="5.0377833753148613E-4"/>
        <n v="6.2724014336917565E-3"/>
        <n v="2.3255813953488372E-2"/>
        <n v="1.9744188785940876E-3"/>
        <n v="8.8191867193423527E-3"/>
        <n v="4.4707729482047314E-4"/>
        <n v="6.5919744605188717E-3"/>
        <n v="1.1685167125940886E-3"/>
        <n v="4.9321477389625585E-4"/>
        <n v="2.65660197130746E-3"/>
        <n v="1.8525480115410124E-3"/>
        <n v="9.0642775104964881E-4"/>
        <n v="3.8261264700914211E-3"/>
        <n v="5.1354474258569777E-3"/>
        <n v="3.0737099284771341E-3"/>
        <n v="4.5719109874495399E-3"/>
        <n v="7.4502602834562092E-3"/>
        <n v="6.2054386421161317E-4"/>
        <n v="1.0599613830962141E-3"/>
        <n v="1.12481930550858E-3"/>
      </sharedItems>
    </cacheField>
    <cacheField name="% diff daily views before and after tracking" numFmtId="43">
      <sharedItems containsSemiMixedTypes="0" containsString="0" containsNumber="1" minValue="-8397.6205128205129" maxValue="5117.2353982300883"/>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Quigless" refreshedDate="45169.201581828704" createdVersion="8" refreshedVersion="8" minRefreshableVersion="3" recordCount="167" xr:uid="{F3AE0E80-CB71-44B1-8F03-01209CE66008}">
  <cacheSource type="worksheet">
    <worksheetSource name="Music[[Final view count: ended  8/30/2023]:[% diff daily views before and after tracking]]"/>
  </cacheSource>
  <cacheFields count="6">
    <cacheField name="Final view count: ended  8/30/2023" numFmtId="0">
      <sharedItems containsString="0" containsBlank="1" containsNumber="1" containsInteger="1" minValue="660" maxValue="1762138060"/>
    </cacheField>
    <cacheField name="Change in number of views" numFmtId="0">
      <sharedItems containsSemiMixedTypes="0" containsString="0" containsNumber="1" containsInteger="1" minValue="-516579" maxValue="3681657"/>
    </cacheField>
    <cacheField name="Quotient" numFmtId="43">
      <sharedItems containsMixedTypes="1" containsNumber="1" minValue="1.0002803686197184" maxValue="1831.6951140195715"/>
    </cacheField>
    <cacheField name="Estimated daily views first estimation" numFmtId="164">
      <sharedItems containsSemiMixedTypes="0" containsString="0" containsNumber="1" minValue="1.3356164383561644" maxValue="510684.9315068493"/>
    </cacheField>
    <cacheField name="% increase of views between start and end track dates" numFmtId="10">
      <sharedItems containsSemiMixedTypes="0" containsString="0" containsNumber="1" minValue="-1" maxValue="2.8159678634195329" count="148">
        <n v="7.8308441666932727E-4"/>
        <n v="4.7137336188817804E-3"/>
        <n v="1.0219741363567687E-3"/>
        <n v="2.2339628513447672E-3"/>
        <n v="4.4381959882097764E-4"/>
        <n v="1.6248869031693456E-3"/>
        <n v="2.8261503583956525E-3"/>
        <n v="1.9562856539780808E-3"/>
        <n v="3.2593390760081182E-3"/>
        <n v="4.9497441963903643E-4"/>
        <n v="1.828519669916437E-3"/>
        <n v="6.0373558853893308E-3"/>
        <n v="3.9391656531348571E-4"/>
        <n v="5.7689499757720161E-4"/>
        <n v="2.0101762468636084E-3"/>
        <n v="2.1862063158400481E-3"/>
        <n v="7.6321679101195E-4"/>
        <n v="1.2885022940406145E-3"/>
        <n v="5.0229802263037681E-3"/>
        <n v="7.7079786059771531E-4"/>
        <n v="2.4135259802705853E-3"/>
        <n v="9.7188642720624058E-4"/>
        <n v="5.2019600156765532E-3"/>
        <n v="1.424224817476334E-3"/>
        <n v="5.436739339785013E-3"/>
        <n v="1.508504795759593E-4"/>
        <n v="6.0040514352644771E-3"/>
        <n v="4.5938280784779267E-3"/>
        <n v="8.3841724951232602E-5"/>
        <n v="3.0687483370675219E-3"/>
        <n v="2.439095419311121E-3"/>
        <n v="5.0522871105007573E-4"/>
        <n v="1.7999725238959389E-3"/>
        <n v="1.5270406491885594E-3"/>
        <n v="5.0987174822852777E-3"/>
        <n v="3.1612392588204982E-4"/>
        <n v="8.3796957809517125E-3"/>
        <n v="2.7662957234414099E-3"/>
        <n v="2.1590557719841628E-3"/>
        <n v="3.6461713309639173E-4"/>
        <n v="4.2208989516366124E-4"/>
        <n v="9.8139589058670218E-4"/>
        <n v="6.2450042282733709E-3"/>
        <n v="1.7532899233060895E-3"/>
        <n v="9.9733115796052929E-3"/>
        <n v="5.0625781817943668E-3"/>
        <n v="4.8619702204006918E-3"/>
        <n v="5.0191461332292969E-3"/>
        <n v="5.4447502034804854E-4"/>
        <n v="8.3985040391826946E-3"/>
        <n v="4.3781557365623031E-2"/>
        <n v="4.7582602027836816E-3"/>
        <n v="6.0857114568258651E-3"/>
        <n v="4.2861381894912683E-4"/>
        <n v="6.5503814026128008E-3"/>
        <n v="6.5654912302438523E-3"/>
        <n v="4.7582876393529423E-4"/>
        <n v="2.5150774918641732E-3"/>
        <n v="3.8512628893072506E-4"/>
        <n v="1.3917952069991855E-3"/>
        <n v="1.0879598144355731"/>
        <n v="4.5766690728435807E-4"/>
        <n v="2.7300823988505836E-3"/>
        <n v="2.6664363553674194E-3"/>
        <n v="8.1091552429015876E-3"/>
        <n v="5.4512263966100222E-4"/>
        <n v="1.6618616235341171E-3"/>
        <n v="6.4120192006621667E-4"/>
        <n v="2.6943427288812325E-3"/>
        <n v="6.8336677055395208E-3"/>
        <n v="1.1908677115667343E-3"/>
        <n v="1.9906531179752915E-5"/>
        <n v="5.1693437356585591E-3"/>
        <n v="5.5689278774260099E-3"/>
        <n v="6.8116276136249954E-4"/>
        <n v="4.5220332202284821E-3"/>
        <n v="1.4233375209600354E-2"/>
        <n v="1.6086634270965651E-3"/>
        <n v="4.3868828622414136E-3"/>
        <n v="9.1727171059874726E-3"/>
        <n v="2.6984137841405773E-3"/>
        <n v="6.6891762757214756E-4"/>
        <n v="4.6866682281796308E-2"/>
        <n v="-1"/>
        <n v="3.133741350663554E-3"/>
        <n v="1.0235300310575355E-2"/>
        <n v="7.637339142533171E-4"/>
        <n v="1.69209520763129E-2"/>
        <n v="6.2777541535640686E-3"/>
        <n v="4.3410157124891694E-3"/>
        <n v="3.6247008404296766E-3"/>
        <n v="1.4196137569906153E-3"/>
        <n v="9.3386167940000698E-3"/>
        <n v="1.5004426419291622E-2"/>
        <n v="4.6650077663548005E-3"/>
        <n v="4.1397675017062555E-3"/>
        <n v="4.3301305917147377E-3"/>
        <n v="3.3341081165527988E-3"/>
        <n v="8.7000100230530224E-4"/>
        <n v="3.3884809342652395E-3"/>
        <n v="1.0109072810679087E-2"/>
        <n v="9.0870430204763979E-3"/>
        <n v="9.3936762786824479E-4"/>
        <n v="5.4952117745356386E-3"/>
        <n v="1.4413607364147443E-3"/>
        <n v="5.6720831260708565E-3"/>
        <n v="8.6522370129644682E-3"/>
        <n v="4.5384399017811662E-3"/>
        <n v="3.4320100343970513E-3"/>
        <n v="1.8608376124746786E-3"/>
        <n v="6.9675486421989587E-5"/>
        <n v="2.671542485651887E-3"/>
        <n v="1.9114275371063111E-2"/>
        <n v="3.4949968880164696E-3"/>
        <n v="8.7936523980391163E-3"/>
        <n v="2.0031174797637279E-3"/>
        <n v="3.8005871251834767E-3"/>
        <n v="5.2321185543626192E-3"/>
        <n v="5.2787229306452124E-3"/>
        <n v="3.2560434139121855E-3"/>
        <n v="3.3672213948067087E-3"/>
        <n v="2.1061213397649296E-3"/>
        <n v="1.7021276595744681E-3"/>
        <n v="4.6076882569773563E-4"/>
        <n v="7.0601524992939852E-4"/>
        <n v="8.6713556219288946E-4"/>
        <n v="4.2169829403871954E-3"/>
        <n v="2.8159678634195329"/>
        <n v="5.0377833753148613E-4"/>
        <n v="6.2724014336917565E-3"/>
        <n v="2.3255813953488372E-2"/>
        <n v="1.9744188785940876E-3"/>
        <n v="8.8191867193423527E-3"/>
        <n v="4.4707729482047314E-4"/>
        <n v="6.5919744605188717E-3"/>
        <n v="1.1685167125940886E-3"/>
        <n v="4.9321477389625585E-4"/>
        <n v="2.65660197130746E-3"/>
        <n v="1.8525480115410124E-3"/>
        <n v="9.0642775104964881E-4"/>
        <n v="3.8261264700914211E-3"/>
        <n v="5.1354474258569777E-3"/>
        <n v="3.0737099284771341E-3"/>
        <n v="4.5719109874495399E-3"/>
        <n v="7.4502602834562092E-3"/>
        <n v="6.2054386421161317E-4"/>
        <n v="1.0599613830962141E-3"/>
        <n v="1.12481930550858E-3"/>
      </sharedItems>
    </cacheField>
    <cacheField name="% diff daily views before and after tracking" numFmtId="43">
      <sharedItems containsSemiMixedTypes="0" containsString="0" containsNumber="1" minValue="-8397.6205128205129" maxValue="5117.2353982300883"/>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tthew Quigless" refreshedDate="45169.236406481483" createdVersion="8" refreshedVersion="8" minRefreshableVersion="3" recordCount="168" xr:uid="{AE2D0682-0394-44C1-93CE-462CE999EA44}">
  <cacheSource type="worksheet">
    <worksheetSource ref="A2:D170" sheet="Source data"/>
  </cacheSource>
  <cacheFields count="4">
    <cacheField name="Artist" numFmtId="0">
      <sharedItems count="125">
        <s v="aya nakamura"/>
        <s v="madonna"/>
        <s v="toto"/>
        <s v="Kim et Marvin"/>
        <s v="wizzboy"/>
        <s v="indochine"/>
        <s v="garou/celine dion"/>
        <s v="marvin"/>
        <s v="zaho"/>
        <s v="eric prydz"/>
        <s v="tykas"/>
        <s v="youssoupha"/>
        <s v="saian supa crew"/>
        <s v="tom frager"/>
        <s v="christopher cross"/>
        <s v="teeyah"/>
        <s v="Paul Simon"/>
        <s v="neg marrons"/>
        <s v="les rita mitsouko"/>
        <s v="mikl"/>
        <s v="slai"/>
        <s v="yoan milca"/>
        <s v="rachid taha"/>
        <s v="la fouine"/>
        <s v="in-grid"/>
        <s v="magic system"/>
        <s v="Kim"/>
        <s v="special ed"/>
        <s v="miriam makeba"/>
        <s v="assia"/>
        <s v="public enemy"/>
        <s v="nuttea"/>
        <s v="njie"/>
        <s v="fanny j"/>
        <s v="perle lama"/>
        <s v="5lan"/>
        <s v="stony"/>
        <s v="kim and stony"/>
        <s v="wu-tang"/>
        <s v="lynnsha"/>
        <s v="Bebe Manga"/>
        <s v="redman"/>
        <s v="olomide"/>
        <s v="Alan Cave"/>
        <s v="big pun"/>
        <s v="epmd"/>
        <s v="lorenz/dasha"/>
        <s v="espoir 2000"/>
        <s v="kcee"/>
        <s v="Carimi"/>
        <s v="prince nico"/>
        <s v="krs-one"/>
        <s v="deng"/>
        <s v="passi"/>
        <s v="timaya"/>
        <s v="busta rhymes"/>
        <s v="pharcyde"/>
        <s v="K reen"/>
        <s v="mc lyte"/>
        <s v="chubb rock"/>
        <s v="capone-n-noriega"/>
        <s v="benjamin biolay"/>
        <s v="az"/>
        <s v="marysa"/>
        <s v="m&amp;s pres salsoul "/>
        <s v="das efx"/>
        <s v="Leila Chicot"/>
        <s v="shabba ranks"/>
        <s v="inglorious basterds"/>
        <s v="Rita Marley"/>
        <s v="Erykah Badu"/>
        <s v="Maxi Priest"/>
        <s v="swv"/>
        <s v="isabelle boulay"/>
        <s v="le divorce"/>
        <s v="decameron"/>
        <s v="strayed"/>
        <s v="patra"/>
        <s v="de palmas"/>
        <s v="a very long engagement"/>
        <s v="the young girls of rochefort"/>
        <s v="wizboyy"/>
        <s v="the meditation singers"/>
        <s v="the thief"/>
        <s v="france gall"/>
        <s v="keep the faith adam clayton powell"/>
        <s v="frantz"/>
        <s v="toure kunda"/>
        <s v="shirley chisholm presidential bid"/>
        <s v="cold pursuit"/>
        <s v="indigenes"/>
        <s v="mylene farmer"/>
        <s v="boss"/>
        <s v="mory kante"/>
        <s v="capleton"/>
        <s v="chubb  rock"/>
        <s v="grindsman"/>
        <s v="leopard visconti"/>
        <s v="ne le dis a personne"/>
        <s v="Nichols"/>
        <s v="I am david"/>
        <s v="MidSummer AfroDream"/>
        <s v="layssia"/>
        <s v="le petit lieutenant"/>
        <s v="Xala"/>
        <s v="el metodo"/>
        <s v="black and white in color"/>
        <s v="deelay"/>
        <s v="carimi and princess lover"/>
        <s v="Kaysha"/>
        <s v="Sean Paul"/>
        <s v="Mozart Opera Rock"/>
        <s v="Guru"/>
        <s v="Coldplay"/>
        <s v="Coldplay "/>
        <s v="Deep Blue Something"/>
        <s v="Lauryn Hill"/>
        <s v="Queen Latifah"/>
        <s v="Red Rat"/>
        <s v="Brand Nubian"/>
        <s v="Carla Thomas"/>
        <s v="Warren "/>
        <s v="Sarah McLachlan"/>
        <s v="The house of Mirth"/>
        <s v="Fat Joe"/>
      </sharedItems>
    </cacheField>
    <cacheField name="Type of media" numFmtId="0">
      <sharedItems/>
    </cacheField>
    <cacheField name="Genre" numFmtId="0">
      <sharedItems containsBlank="1" count="14">
        <s v="French non-zouk"/>
        <s v="American"/>
        <s v="zouk"/>
        <s v="afropop"/>
        <s v="house"/>
        <s v="French rnb/rap"/>
        <s v="French rnb rap"/>
        <s v="African"/>
        <s v="American rap"/>
        <s v="dancehall reggae"/>
        <m/>
        <s v="Reggae"/>
        <s v="Gospel"/>
        <s v="British"/>
      </sharedItems>
    </cacheField>
    <cacheField name="Beat quality Tier Rap (feel free to change around, or to use for any genre)" numFmtId="0">
      <sharedItems containsBlank="1" count="3">
        <m/>
        <s v="Tier 2"/>
        <s v="Tier 1"/>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tthew Quigless" refreshedDate="45169.20158090278" backgroundQuery="1" createdVersion="8" refreshedVersion="8" minRefreshableVersion="3" recordCount="0" supportSubquery="1" supportAdvancedDrill="1" xr:uid="{344EC1A0-9494-4715-9521-1E1055DE36B2}">
  <cacheSource type="external" connectionId="1"/>
  <cacheFields count="3">
    <cacheField name="[Music].[Artist].[Artist]" caption="Artist" numFmtId="0" level="1">
      <sharedItems count="104">
        <s v="Bebe Manga"/>
        <s v="espoir 2000"/>
        <s v="magic system"/>
        <s v="MidSummer AfroDream"/>
        <s v="miriam makeba"/>
        <s v="mory kante"/>
        <s v="olomide"/>
        <s v="prince nico"/>
        <s v="toure kunda"/>
        <s v="deng"/>
        <s v="kcee"/>
        <s v="teeyah"/>
        <s v="timaya"/>
        <s v="wizboyy"/>
        <s v="wizzboy"/>
        <s v="Carla Thomas"/>
        <s v="christopher cross"/>
        <s v="Deep Blue Something"/>
        <s v="Erykah Badu"/>
        <s v="Lauryn Hill"/>
        <s v="madonna"/>
        <s v="Paul Simon"/>
        <s v="Sarah McLachlan"/>
        <s v="swv"/>
        <s v="toto"/>
        <s v="az"/>
        <s v="big pun"/>
        <s v="boss"/>
        <s v="Brand Nubian"/>
        <s v="busta rhymes"/>
        <s v="capone-n-noriega"/>
        <s v="chubb  rock"/>
        <s v="chubb rock"/>
        <s v="das efx"/>
        <s v="epmd"/>
        <s v="Guru"/>
        <s v="krs-one"/>
        <s v="mc lyte"/>
        <s v="pharcyde"/>
        <s v="public enemy"/>
        <s v="Queen Latifah"/>
        <s v="redman"/>
        <s v="special ed"/>
        <s v="wu-tang"/>
        <s v="capleton"/>
        <s v="grindsman"/>
        <s v="patra"/>
        <s v="Red Rat"/>
        <s v="Sean Paul"/>
        <s v="shabba ranks"/>
        <s v="assia"/>
        <s v="aya nakamura"/>
        <s v="benjamin biolay"/>
        <s v="de palmas"/>
        <s v="france gall"/>
        <s v="garou/celine dion"/>
        <s v="indochine"/>
        <s v="isabelle boulay"/>
        <s v="les rita mitsouko"/>
        <s v="Mozart Opera Rock"/>
        <s v="mylene farmer"/>
        <s v="rachid taha"/>
        <s v="tom frager"/>
        <s v="zaho"/>
        <s v="la fouine"/>
        <s v="neg marrons"/>
        <s v="nuttea"/>
        <s v="passi"/>
        <s v="saian supa crew"/>
        <s v="youssoupha"/>
        <s v="the meditation singers"/>
        <s v="eric prydz"/>
        <s v="in-grid"/>
        <s v="m&amp;s pres salsoul"/>
        <s v="Maxi Priest"/>
        <s v="Rita Marley"/>
        <s v="5lan"/>
        <s v="Alan Cave"/>
        <s v="Carimi"/>
        <s v="carimi and princess lover"/>
        <s v="deelay"/>
        <s v="fanny j"/>
        <s v="K reen"/>
        <s v="Kaysha"/>
        <s v="Kim"/>
        <s v="kim and stony"/>
        <s v="Kim et Marvin"/>
        <s v="layssia"/>
        <s v="Leila Chicot"/>
        <s v="lorenz/dasha"/>
        <s v="lynnsha"/>
        <s v="marvin"/>
        <s v="marysa"/>
        <s v="mikl"/>
        <s v="Nichols"/>
        <s v="njie"/>
        <s v="perle lama"/>
        <s v="slai"/>
        <s v="stony"/>
        <s v="tykas"/>
        <s v="Warren"/>
        <s v="yoan milca"/>
        <s v="Coldplay" u="1"/>
        <s v="Xala" u="1"/>
      </sharedItems>
    </cacheField>
    <cacheField name="[Measures].[Sum of Change in number of views 2]" caption="Sum of Change in number of views 2" numFmtId="0" hierarchy="33" level="32767"/>
    <cacheField name="[Music].[Genre].[Genre]" caption="Genre" numFmtId="0" hierarchy="2" level="1">
      <sharedItems count="12">
        <s v="African"/>
        <s v="afropop"/>
        <s v="American"/>
        <s v="American rap"/>
        <s v="dancehall reggae"/>
        <s v="French non-zouk"/>
        <s v="French rnb rap"/>
        <s v="French rnb/rap"/>
        <s v="Gospel"/>
        <s v="house"/>
        <s v="Reggae"/>
        <s v="zouk"/>
      </sharedItems>
    </cacheField>
  </cacheFields>
  <cacheHierarchies count="34">
    <cacheHierarchy uniqueName="[Music].[Artist]" caption="Artist" attribute="1" defaultMemberUniqueName="[Music].[Artist].[All]" allUniqueName="[Music].[Artist].[All]" dimensionUniqueName="[Music]" displayFolder="" count="2" memberValueDatatype="130" unbalanced="0">
      <fieldsUsage count="2">
        <fieldUsage x="-1"/>
        <fieldUsage x="0"/>
      </fieldsUsage>
    </cacheHierarchy>
    <cacheHierarchy uniqueName="[Music].[Type of media]" caption="Type of media" attribute="1" defaultMemberUniqueName="[Music].[Type of media].[All]" allUniqueName="[Music].[Type of media].[All]" dimensionUniqueName="[Music]" displayFolder="" count="0" memberValueDatatype="130" unbalanced="0"/>
    <cacheHierarchy uniqueName="[Music].[Genre]" caption="Genre" attribute="1" defaultMemberUniqueName="[Music].[Genre].[All]" allUniqueName="[Music].[Genre].[All]" dimensionUniqueName="[Music]" displayFolder="" count="2" memberValueDatatype="130" unbalanced="0">
      <fieldsUsage count="2">
        <fieldUsage x="-1"/>
        <fieldUsage x="2"/>
      </fieldsUsage>
    </cacheHierarchy>
    <cacheHierarchy uniqueName="[Music].[Beat quality Tier Rap (feel free to change around, or to use for any genre)]" caption="Beat quality Tier Rap (feel free to change around, or to use for any genre)" attribute="1" defaultMemberUniqueName="[Music].[Beat quality Tier Rap (feel free to change around, or to use for any genre)].[All]" allUniqueName="[Music].[Beat quality Tier Rap (feel free to change around, or to use for any genre)].[All]" dimensionUniqueName="[Music]" displayFolder="" count="0" memberValueDatatype="130" unbalanced="0"/>
    <cacheHierarchy uniqueName="[Music].[Subcategory]" caption="Subcategory" attribute="1" defaultMemberUniqueName="[Music].[Subcategory].[All]" allUniqueName="[Music].[Subcategory].[All]" dimensionUniqueName="[Music]" displayFolder="" count="0" memberValueDatatype="130" unbalanced="0"/>
    <cacheHierarchy uniqueName="[Music].[Title (using only the version in the Youtube playlist.  Number of views vary widely from version to]" caption="Title (using only the version in the Youtube playlist.  Number of views vary widely from version to" attribute="1" defaultMemberUniqueName="[Music].[Title (using only the version in the Youtube playlist.  Number of views vary widely from version to].[All]" allUniqueName="[Music].[Title (using only the version in the Youtube playlist.  Number of views vary widely from version to].[All]" dimensionUniqueName="[Music]" displayFolder="" count="0" memberValueDatatype="130" unbalanced="0"/>
    <cacheHierarchy uniqueName="[Music].[Estimated views BEFORE TRACKING 8/21/2023]" caption="Estimated views BEFORE TRACKING 8/21/2023" attribute="1" defaultMemberUniqueName="[Music].[Estimated views BEFORE TRACKING 8/21/2023].[All]" allUniqueName="[Music].[Estimated views BEFORE TRACKING 8/21/2023].[All]" dimensionUniqueName="[Music]" displayFolder="" count="0" memberValueDatatype="20" unbalanced="0"/>
    <cacheHierarchy uniqueName="[Music].[START OF TRACKING: Actual views 8/23/2023]" caption="START OF TRACKING: Actual views 8/23/2023" attribute="1" defaultMemberUniqueName="[Music].[START OF TRACKING: Actual views 8/23/2023].[All]" allUniqueName="[Music].[START OF TRACKING: Actual views 8/23/2023].[All]" dimensionUniqueName="[Music]" displayFolder="" count="0" memberValueDatatype="20" unbalanced="0"/>
    <cacheHierarchy uniqueName="[Music].[# years ago uploaded (source: Youtube, NOT the actual date of release)]" caption="# years ago uploaded (source: Youtube, NOT the actual date of release)" attribute="1" defaultMemberUniqueName="[Music].[# years ago uploaded (source: Youtube, NOT the actual date of release)].[All]" allUniqueName="[Music].[# years ago uploaded (source: Youtube, NOT the actual date of release)].[All]" dimensionUniqueName="[Music]" displayFolder="" count="0" memberValueDatatype="5" unbalanced="0"/>
    <cacheHierarchy uniqueName="[Music].[Final view count: ended  8/30/2023]" caption="Final view count: ended  8/30/2023" attribute="1" defaultMemberUniqueName="[Music].[Final view count: ended  8/30/2023].[All]" allUniqueName="[Music].[Final view count: ended  8/30/2023].[All]" dimensionUniqueName="[Music]" displayFolder="" count="0" memberValueDatatype="20" unbalanced="0"/>
    <cacheHierarchy uniqueName="[Music].[Change in number of views]" caption="Change in number of views" attribute="1" defaultMemberUniqueName="[Music].[Change in number of views].[All]" allUniqueName="[Music].[Change in number of views].[All]" dimensionUniqueName="[Music]" displayFolder="" count="0" memberValueDatatype="20" unbalanced="0"/>
    <cacheHierarchy uniqueName="[Music].[Quotient]" caption="Quotient" attribute="1" defaultMemberUniqueName="[Music].[Quotient].[All]" allUniqueName="[Music].[Quotient].[All]" dimensionUniqueName="[Music]" displayFolder="" count="0" memberValueDatatype="130" unbalanced="0"/>
    <cacheHierarchy uniqueName="[Music].[Estimated daily views first estimation]" caption="Estimated daily views first estimation" attribute="1" defaultMemberUniqueName="[Music].[Estimated daily views first estimation].[All]" allUniqueName="[Music].[Estimated daily views first estimation].[All]" dimensionUniqueName="[Music]" displayFolder="" count="0" memberValueDatatype="5" unbalanced="0"/>
    <cacheHierarchy uniqueName="[Music].[% increase of views between start and end track dates]" caption="% increase of views between start and end track dates" attribute="1" defaultMemberUniqueName="[Music].[% increase of views between start and end track dates].[All]" allUniqueName="[Music].[% increase of views between start and end track dates].[All]" dimensionUniqueName="[Music]" displayFolder="" count="0" memberValueDatatype="5" unbalanced="0"/>
    <cacheHierarchy uniqueName="[Music].[% diff daily views before and after tracking]" caption="% diff daily views before and after tracking" attribute="1" defaultMemberUniqueName="[Music].[% diff daily views before and after tracking].[All]" allUniqueName="[Music].[% diff daily views before and after tracking].[All]" dimensionUniqueName="[Music]" displayFolder="" count="0" memberValueDatatype="5" unbalanced="0"/>
    <cacheHierarchy uniqueName="[Music  Final view count  ended  8 30 2023     diff daily views before and after tracking].[Final view count: ended  8/30/2023]" caption="Final view count: ended  8/30/2023" attribute="1" defaultMemberUniqueName="[Music  Final view count  ended  8 30 2023     diff daily views before and after tracking].[Final view count: ended  8/30/2023].[All]" allUniqueName="[Music  Final view count  ended  8 30 2023     diff daily views before and after tracking].[Final view count: ended  8/30/2023].[All]" dimensionUniqueName="[Music  Final view count  ended  8 30 2023     diff daily views before and after tracking]" displayFolder="" count="0" memberValueDatatype="20" unbalanced="0"/>
    <cacheHierarchy uniqueName="[Music  Final view count  ended  8 30 2023     diff daily views before and after tracking].[Change in number of views]" caption="Change in number of views" attribute="1" defaultMemberUniqueName="[Music  Final view count  ended  8 30 2023     diff daily views before and after tracking].[Change in number of views].[All]" allUniqueName="[Music  Final view count  ended  8 30 2023     diff daily views before and after tracking].[Change in number of views].[All]" dimensionUniqueName="[Music  Final view count  ended  8 30 2023     diff daily views before and after tracking]" displayFolder="" count="0" memberValueDatatype="20" unbalanced="0"/>
    <cacheHierarchy uniqueName="[Music  Final view count  ended  8 30 2023     diff daily views before and after tracking].[Quotient]" caption="Quotient" attribute="1" defaultMemberUniqueName="[Music  Final view count  ended  8 30 2023     diff daily views before and after tracking].[Quotient].[All]" allUniqueName="[Music  Final view count  ended  8 30 2023     diff daily views before and after tracking].[Quotient].[All]" dimensionUniqueName="[Music  Final view count  ended  8 30 2023     diff daily views before and after tracking]" displayFolder="" count="0" memberValueDatatype="130" unbalanced="0"/>
    <cacheHierarchy uniqueName="[Music  Final view count  ended  8 30 2023     diff daily views before and after tracking].[Estimated daily views first estimation]" caption="Estimated daily views first estimation" attribute="1" defaultMemberUniqueName="[Music  Final view count  ended  8 30 2023     diff daily views before and after tracking].[Estimated daily views first estimation].[All]" allUniqueName="[Music  Final view count  ended  8 30 2023     diff daily views before and after tracking].[Estimated daily views first estimation].[All]" dimensionUniqueName="[Music  Final view count  ended  8 30 2023     diff daily views before and after tracking]" displayFolder="" count="0" memberValueDatatype="5" unbalanced="0"/>
    <cacheHierarchy uniqueName="[Music  Final view count  ended  8 30 2023     diff daily views before and after tracking].[% increase of views between start and end track dates]" caption="% increase of views between start and end track dates" attribute="1" defaultMemberUniqueName="[Music  Final view count  ended  8 30 2023     diff daily views before and after tracking].[% increase of views between start and end track dates].[All]" allUniqueName="[Music  Final view count  ended  8 30 2023     diff daily views before and after tracking].[% increase of views between start and end track dates].[All]" dimensionUniqueName="[Music  Final view count  ended  8 30 2023     diff daily views before and after tracking]" displayFolder="" count="0" memberValueDatatype="5" unbalanced="0"/>
    <cacheHierarchy uniqueName="[Music  Final view count  ended  8 30 2023     diff daily views before and after tracking].[% diff daily views before and after tracking]" caption="% diff daily views before and after tracking" attribute="1" defaultMemberUniqueName="[Music  Final view count  ended  8 30 2023     diff daily views before and after tracking].[% diff daily views before and after tracking].[All]" allUniqueName="[Music  Final view count  ended  8 30 2023     diff daily views before and after tracking].[% diff daily views before and after tracking].[All]" dimensionUniqueName="[Music  Final view count  ended  8 30 2023     diff daily views before and after tracking]" displayFolder="" count="0" memberValueDatatype="5" unbalanced="0"/>
    <cacheHierarchy uniqueName="[Range].[Artist]" caption="Artist" attribute="1" defaultMemberUniqueName="[Range].[Artist].[All]" allUniqueName="[Range].[Artist].[All]" dimensionUniqueName="[Range]" displayFolder="" count="0" memberValueDatatype="130" unbalanced="0"/>
    <cacheHierarchy uniqueName="[Range].[Type of media]" caption="Type of media" attribute="1" defaultMemberUniqueName="[Range].[Type of media].[All]" allUniqueName="[Range].[Type of media].[All]" dimensionUniqueName="[Range]" displayFolder="" count="0" memberValueDatatype="130" unbalanced="0"/>
    <cacheHierarchy uniqueName="[Range].[Genre]" caption="Genre" attribute="1" defaultMemberUniqueName="[Range].[Genre].[All]" allUniqueName="[Range].[Genre].[All]" dimensionUniqueName="[Range]" displayFolder="" count="0" memberValueDatatype="130" unbalanced="0"/>
    <cacheHierarchy uniqueName="[Range].[Beat quality Tier Rap (feel free to change around, or to use for any genre)]" caption="Beat quality Tier Rap (feel free to change around, or to use for any genre)" attribute="1" defaultMemberUniqueName="[Range].[Beat quality Tier Rap (feel free to change around, or to use for any genre)].[All]" allUniqueName="[Range].[Beat quality Tier Rap (feel free to change around, or to use for any genre)].[All]" dimensionUniqueName="[Range]" displayFolder="" count="0" memberValueDatatype="130" unbalanced="0"/>
    <cacheHierarchy uniqueName="[Measures].[__XL_Count Music  Final view count  ended  8 30 2023     diff daily views before and after tracking]" caption="__XL_Count Music  Final view count  ended  8 30 2023     diff daily views before and after tracking" measure="1" displayFolder="" measureGroup="Music  Final view count  ended  8 30 2023     diff daily views before and after tracking" count="0" hidden="1"/>
    <cacheHierarchy uniqueName="[Measures].[__XL_Count Music]" caption="__XL_Count Music" measure="1" displayFolder="" measureGroup="Music" count="0" hidden="1"/>
    <cacheHierarchy uniqueName="[Measures].[__XL_Count Range]" caption="__XL_Count Range" measure="1" displayFolder="" measureGroup="Range" count="0" hidden="1"/>
    <cacheHierarchy uniqueName="[Measures].[__No measures defined]" caption="__No measures defined" measure="1" displayFolder="" count="0" hidden="1"/>
    <cacheHierarchy uniqueName="[Measures].[Sum of Change in number of views]" caption="Sum of Change in number of views" measure="1" displayFolder="" measureGroup="Music  Final view count  ended  8 30 2023     diff daily views before and after tracking" count="0" hidden="1">
      <extLst>
        <ext xmlns:x15="http://schemas.microsoft.com/office/spreadsheetml/2010/11/main" uri="{B97F6D7D-B522-45F9-BDA1-12C45D357490}">
          <x15:cacheHierarchy aggregatedColumn="16"/>
        </ext>
      </extLst>
    </cacheHierarchy>
    <cacheHierarchy uniqueName="[Measures].[Count of Change in number of views]" caption="Count of Change in number of views" measure="1" displayFolder="" measureGroup="Music  Final view count  ended  8 30 2023     diff daily views before and after tracking" count="0" hidden="1">
      <extLst>
        <ext xmlns:x15="http://schemas.microsoft.com/office/spreadsheetml/2010/11/main" uri="{B97F6D7D-B522-45F9-BDA1-12C45D357490}">
          <x15:cacheHierarchy aggregatedColumn="16"/>
        </ext>
      </extLst>
    </cacheHierarchy>
    <cacheHierarchy uniqueName="[Measures].[Distinct Count of Change in number of views]" caption="Distinct Count of Change in number of views" measure="1" displayFolder="" measureGroup="Music  Final view count  ended  8 30 2023     diff daily views before and after tracking" count="0" hidden="1">
      <extLst>
        <ext xmlns:x15="http://schemas.microsoft.com/office/spreadsheetml/2010/11/main" uri="{B97F6D7D-B522-45F9-BDA1-12C45D357490}">
          <x15:cacheHierarchy aggregatedColumn="16"/>
        </ext>
      </extLst>
    </cacheHierarchy>
    <cacheHierarchy uniqueName="[Measures].[Average of Change in number of views]" caption="Average of Change in number of views" measure="1" displayFolder="" measureGroup="Music  Final view count  ended  8 30 2023     diff daily views before and after tracking" count="0" hidden="1">
      <extLst>
        <ext xmlns:x15="http://schemas.microsoft.com/office/spreadsheetml/2010/11/main" uri="{B97F6D7D-B522-45F9-BDA1-12C45D357490}">
          <x15:cacheHierarchy aggregatedColumn="16"/>
        </ext>
      </extLst>
    </cacheHierarchy>
    <cacheHierarchy uniqueName="[Measures].[Sum of Change in number of views 2]" caption="Sum of Change in number of views 2" measure="1" displayFolder="" measureGroup="Music" count="0" oneField="1" hidden="1">
      <fieldsUsage count="1">
        <fieldUsage x="1"/>
      </fieldsUsage>
      <extLst>
        <ext xmlns:x15="http://schemas.microsoft.com/office/spreadsheetml/2010/11/main" uri="{B97F6D7D-B522-45F9-BDA1-12C45D357490}">
          <x15:cacheHierarchy aggregatedColumn="10"/>
        </ext>
      </extLst>
    </cacheHierarchy>
  </cacheHierarchies>
  <kpis count="0"/>
  <dimensions count="4">
    <dimension measure="1" name="Measures" uniqueName="[Measures]" caption="Measures"/>
    <dimension name="Music" uniqueName="[Music]" caption="Music"/>
    <dimension name="Music  Final view count  ended  8 30 2023     diff daily views before and after tracking" uniqueName="[Music  Final view count  ended  8 30 2023     diff daily views before and after tracking]" caption="Music  Final view count  ended  8 30 2023     diff daily views before and after tracking"/>
    <dimension name="Range" uniqueName="[Range]" caption="Range"/>
  </dimensions>
  <measureGroups count="3">
    <measureGroup name="Music" caption="Music"/>
    <measureGroup name="Music  Final view count  ended  8 30 2023     diff daily views before and after tracking" caption="Music  Final view count  ended  8 30 2023     diff daily views before and after tracking"/>
    <measureGroup name="Range" caption="Range"/>
  </measureGroups>
  <maps count="3">
    <map measureGroup="0" dimension="1"/>
    <map measureGroup="1" dimension="2"/>
    <map measureGroup="2" dimension="3"/>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
  <r>
    <x v="0"/>
    <s v="music"/>
    <x v="0"/>
    <m/>
    <s v="Top 40"/>
    <s v="Djadja"/>
    <n v="932000000"/>
    <n v="932567402"/>
    <n v="5"/>
    <n v="933297681"/>
    <n v="730279"/>
    <n v="1.0162920322554336"/>
    <n v="510684.9315068493"/>
    <x v="0"/>
    <n v="-1.4299991148068669"/>
  </r>
  <r>
    <x v="1"/>
    <s v="music"/>
    <x v="1"/>
    <m/>
    <s v="Top 40"/>
    <s v="La Isla Bonita"/>
    <n v="780000000"/>
    <n v="781049015"/>
    <n v="13"/>
    <n v="784730672"/>
    <n v="3681657"/>
    <n v="1.1008320231356268"/>
    <n v="164383.56164383562"/>
    <x v="1"/>
    <n v="-22.396746749999998"/>
  </r>
  <r>
    <x v="0"/>
    <s v="music"/>
    <x v="0"/>
    <m/>
    <s v="Top 40"/>
    <s v="Pookie"/>
    <n v="347000000"/>
    <n v="347135008"/>
    <n v="4"/>
    <n v="347489771"/>
    <n v="354763"/>
    <n v="1.0202797278121944"/>
    <n v="237671.23287671234"/>
    <x v="2"/>
    <n v="-1.4926627665706051"/>
  </r>
  <r>
    <x v="2"/>
    <s v="music"/>
    <x v="1"/>
    <m/>
    <s v="Top 40"/>
    <s v="Rosanna"/>
    <n v="124000000"/>
    <n v="124365094"/>
    <n v="10"/>
    <n v="124642921"/>
    <n v="277827"/>
    <n v="1.0424205118754386"/>
    <n v="33972.602739726026"/>
    <x v="3"/>
    <n v="-8.1779721774193561"/>
  </r>
  <r>
    <x v="3"/>
    <s v="music"/>
    <x v="2"/>
    <m/>
    <m/>
    <s v="Ne t'en va pas"/>
    <n v="17000000"/>
    <n v="17583721"/>
    <n v="10"/>
    <n v="17591525"/>
    <n v="7804"/>
    <n v="1.0074281818830466"/>
    <n v="4657.5342465753429"/>
    <x v="4"/>
    <n v="-1.6755647058823528"/>
  </r>
  <r>
    <x v="4"/>
    <s v="music"/>
    <x v="3"/>
    <m/>
    <m/>
    <s v="Lovinjitis (Feat Teeyah)"/>
    <n v="94000000"/>
    <n v="94296409"/>
    <n v="9"/>
    <n v="94449630"/>
    <n v="153221"/>
    <n v="1.030235787958365"/>
    <n v="28614.916286149164"/>
    <x v="5"/>
    <n v="-5.3545849468085107"/>
  </r>
  <r>
    <x v="2"/>
    <s v="music"/>
    <x v="1"/>
    <m/>
    <s v="Top 40"/>
    <s v="I'll Be Over You"/>
    <n v="84000000"/>
    <n v="84540088"/>
    <n v="10"/>
    <n v="84779011"/>
    <n v="238923"/>
    <n v="1.0527855976520579"/>
    <n v="23013.698630136987"/>
    <x v="6"/>
    <n v="-10.381773214285714"/>
  </r>
  <r>
    <x v="5"/>
    <s v="music"/>
    <x v="0"/>
    <m/>
    <m/>
    <s v="J'ai demande a la lune"/>
    <n v="80000000"/>
    <n v="80501536"/>
    <n v="13"/>
    <n v="80659020"/>
    <n v="157484"/>
    <n v="1.0361814529800235"/>
    <n v="16859.852476290831"/>
    <x v="7"/>
    <n v="-9.3407697499999998"/>
  </r>
  <r>
    <x v="6"/>
    <s v="music"/>
    <x v="0"/>
    <m/>
    <s v="Canadian"/>
    <s v="Sous le vent"/>
    <n v="79000000"/>
    <n v="80042608"/>
    <n v="13"/>
    <n v="80303494"/>
    <n v="260886"/>
    <n v="1.0609035855339206"/>
    <n v="16649.104320337196"/>
    <x v="8"/>
    <n v="-15.669671772151901"/>
  </r>
  <r>
    <x v="7"/>
    <s v="music"/>
    <x v="2"/>
    <m/>
    <m/>
    <s v="Amour Sans Loi"/>
    <n v="7200000"/>
    <n v="7232697"/>
    <n v="16"/>
    <n v="7236277"/>
    <n v="3580"/>
    <n v="1.0078444265565629"/>
    <n v="1232.8767123287671"/>
    <x v="9"/>
    <n v="-2.903777777777778"/>
  </r>
  <r>
    <x v="8"/>
    <s v="music"/>
    <x v="0"/>
    <m/>
    <s v="Top 40"/>
    <s v="Je Te Promets"/>
    <n v="69000000"/>
    <n v="69429934"/>
    <n v="13"/>
    <n v="69556888"/>
    <n v="126954"/>
    <n v="1.033504215165147"/>
    <n v="14541.622760800843"/>
    <x v="10"/>
    <n v="-8.7303873913043475"/>
  </r>
  <r>
    <x v="9"/>
    <s v="music"/>
    <x v="4"/>
    <m/>
    <m/>
    <s v="Call on me"/>
    <n v="55000000"/>
    <n v="56068916"/>
    <n v="3"/>
    <n v="56407424"/>
    <n v="338508"/>
    <n v="1.1130150836183414"/>
    <n v="50228.310502283108"/>
    <x v="11"/>
    <n v="-6.7393865454545452"/>
  </r>
  <r>
    <x v="10"/>
    <s v="music"/>
    <x v="2"/>
    <m/>
    <m/>
    <s v="Doudou reflechi"/>
    <n v="480000"/>
    <n v="4813202"/>
    <n v="9"/>
    <n v="4815098"/>
    <n v="1896"/>
    <n v="1.0060771489600739"/>
    <n v="146.11872146118722"/>
    <x v="12"/>
    <n v="-12.97575"/>
  </r>
  <r>
    <x v="11"/>
    <s v="music"/>
    <x v="5"/>
    <m/>
    <m/>
    <s v="On se connait"/>
    <n v="42000000"/>
    <n v="42345661"/>
    <n v="10"/>
    <n v="42370090"/>
    <n v="24429"/>
    <n v="1.010176662647394"/>
    <n v="11506.849315068494"/>
    <x v="13"/>
    <n v="-2.1229964285714287"/>
  </r>
  <r>
    <x v="12"/>
    <s v="music"/>
    <x v="5"/>
    <m/>
    <m/>
    <s v="Angela"/>
    <n v="42000000"/>
    <n v="42762917"/>
    <n v="14"/>
    <n v="42848878"/>
    <n v="85961"/>
    <n v="1.0358789703867091"/>
    <n v="8219.17808219178"/>
    <x v="14"/>
    <n v="-10.458588333333335"/>
  </r>
  <r>
    <x v="13"/>
    <s v="music"/>
    <x v="0"/>
    <m/>
    <m/>
    <s v="Lady Melody"/>
    <n v="40000000"/>
    <n v="40627913"/>
    <n v="14"/>
    <n v="40716734"/>
    <n v="88821"/>
    <n v="1.0389584346093976"/>
    <n v="7827.7886497064583"/>
    <x v="15"/>
    <n v="-11.346882749999999"/>
  </r>
  <r>
    <x v="14"/>
    <s v="music"/>
    <x v="1"/>
    <m/>
    <s v="Top 40"/>
    <s v="Ride Like the Wind"/>
    <n v="39000000"/>
    <n v="39579842"/>
    <n v="13"/>
    <n v="39610050"/>
    <n v="30208"/>
    <n v="1.0134307964161913"/>
    <n v="8219.17808219178"/>
    <x v="16"/>
    <n v="-3.6753066666666672"/>
  </r>
  <r>
    <x v="15"/>
    <s v="music"/>
    <x v="3"/>
    <m/>
    <m/>
    <s v="En Secret"/>
    <n v="36000000"/>
    <n v="36483443"/>
    <n v="9"/>
    <n v="36530452"/>
    <n v="47009"/>
    <n v="1.0226599285564368"/>
    <n v="10958.904109589041"/>
    <x v="17"/>
    <n v="-4.2895712499999998"/>
  </r>
  <r>
    <x v="16"/>
    <s v="music"/>
    <x v="1"/>
    <m/>
    <s v="African"/>
    <s v="Diamonds on the Soles of Her Shoes"/>
    <n v="3500000"/>
    <n v="3541523"/>
    <n v="6"/>
    <n v="3559312"/>
    <n v="17789"/>
    <n v="1.0782812162137394"/>
    <n v="1598.1735159817351"/>
    <x v="18"/>
    <n v="-11.13083142857143"/>
  </r>
  <r>
    <x v="17"/>
    <s v="music"/>
    <x v="5"/>
    <m/>
    <m/>
    <s v="Le bilan"/>
    <n v="31000000"/>
    <n v="31776165"/>
    <n v="6"/>
    <n v="31800658"/>
    <n v="24493"/>
    <n v="1.0133935831356156"/>
    <n v="14155.251141552511"/>
    <x v="19"/>
    <n v="-1.730311935483871"/>
  </r>
  <r>
    <x v="18"/>
    <s v="music"/>
    <x v="0"/>
    <m/>
    <m/>
    <s v="Marcia Baila"/>
    <n v="24000000"/>
    <n v="24543759"/>
    <n v="5"/>
    <n v="24602996"/>
    <n v="59237"/>
    <n v="1.0418204337740933"/>
    <n v="13150.684931506848"/>
    <x v="20"/>
    <n v="-4.5044802083333337"/>
  </r>
  <r>
    <x v="19"/>
    <s v="music"/>
    <x v="2"/>
    <m/>
    <m/>
    <s v="A la Folie"/>
    <n v="23000000"/>
    <n v="23223907"/>
    <n v="7"/>
    <n v="23246478"/>
    <n v="22571"/>
    <n v="1.0166042048560471"/>
    <n v="9001.9569471624272"/>
    <x v="21"/>
    <n v="-2.5073436956521737"/>
  </r>
  <r>
    <x v="20"/>
    <s v="music"/>
    <x v="2"/>
    <m/>
    <m/>
    <s v="Flamme"/>
    <n v="21000000"/>
    <n v="21946151"/>
    <n v="6"/>
    <n v="22060314"/>
    <n v="114163"/>
    <n v="1.0914197810459096"/>
    <n v="9589.0410958904104"/>
    <x v="22"/>
    <n v="-11.905570000000001"/>
  </r>
  <r>
    <x v="21"/>
    <s v="music"/>
    <x v="2"/>
    <m/>
    <m/>
    <s v="Amour Impossible"/>
    <n v="19000000"/>
    <n v="19852905"/>
    <n v="7"/>
    <n v="19881180"/>
    <n v="28275"/>
    <n v="1.0241862951996372"/>
    <n v="7436.3992172211347"/>
    <x v="23"/>
    <n v="-3.8022434210526317"/>
  </r>
  <r>
    <x v="22"/>
    <s v="music"/>
    <x v="0"/>
    <m/>
    <s v="Top 40"/>
    <s v="Al Rayah"/>
    <n v="19000000"/>
    <n v="19025742"/>
    <n v="4"/>
    <n v="19129180"/>
    <n v="103438"/>
    <n v="1.0948683021534305"/>
    <n v="13013.698630136987"/>
    <x v="24"/>
    <n v="-7.9483936842105258"/>
  </r>
  <r>
    <x v="23"/>
    <s v="music"/>
    <x v="6"/>
    <m/>
    <m/>
    <s v="Fete des meres"/>
    <n v="17000000"/>
    <n v="17500773"/>
    <n v="9"/>
    <n v="17503413"/>
    <n v="2640"/>
    <n v="1.0025186344164034"/>
    <n v="5175.0380517503809"/>
    <x v="25"/>
    <n v="-0.51014117647058821"/>
  </r>
  <r>
    <x v="24"/>
    <s v="music"/>
    <x v="4"/>
    <m/>
    <m/>
    <s v="Tu es foutu"/>
    <n v="17000000"/>
    <n v="17468871"/>
    <n v="12"/>
    <n v="17573755"/>
    <n v="104884"/>
    <n v="1.104646739412007"/>
    <n v="3881.2785388127854"/>
    <x v="26"/>
    <n v="-27.02305411764706"/>
  </r>
  <r>
    <x v="25"/>
    <s v="music"/>
    <x v="7"/>
    <m/>
    <m/>
    <s v="Secret Africain"/>
    <n v="16000000"/>
    <n v="16220459"/>
    <n v="15"/>
    <n v="16294973"/>
    <n v="74514"/>
    <n v="1.0788730147524686"/>
    <n v="2922.3744292237443"/>
    <x v="27"/>
    <n v="-25.497759375000001"/>
  </r>
  <r>
    <x v="26"/>
    <s v="music"/>
    <x v="2"/>
    <m/>
    <m/>
    <s v="Mal a T'oublier"/>
    <n v="15000000"/>
    <n v="15445770"/>
    <n v="10"/>
    <n v="15447065"/>
    <n v="1295"/>
    <n v="1.0013886660971423"/>
    <n v="4109.58904109589"/>
    <x v="28"/>
    <n v="-0.31511666666666671"/>
  </r>
  <r>
    <x v="27"/>
    <s v="music"/>
    <x v="8"/>
    <m/>
    <m/>
    <s v="I Got It Made"/>
    <n v="14000000"/>
    <n v="14353409"/>
    <n v="6"/>
    <n v="14397456"/>
    <n v="44047"/>
    <n v="1.0517092691221555"/>
    <n v="6392.6940639269405"/>
    <x v="29"/>
    <n v="-6.8902092857142865"/>
  </r>
  <r>
    <x v="28"/>
    <s v="music"/>
    <x v="7"/>
    <m/>
    <m/>
    <s v="Pata Pata Live"/>
    <n v="14000000"/>
    <n v="14834188"/>
    <n v="8"/>
    <n v="14870370"/>
    <n v="36182"/>
    <n v="1.040995464288569"/>
    <n v="4794.5205479452052"/>
    <x v="30"/>
    <n v="-7.5465314285714289"/>
  </r>
  <r>
    <x v="29"/>
    <s v="music"/>
    <x v="0"/>
    <m/>
    <s v="Top 40"/>
    <s v="Elle est a toi"/>
    <n v="13000000"/>
    <n v="13912511"/>
    <n v="15"/>
    <n v="13919540"/>
    <n v="7029"/>
    <n v="1.0083405466866942"/>
    <n v="2374.4292237442924"/>
    <x v="31"/>
    <n v="-2.9602903846153845"/>
  </r>
  <r>
    <x v="30"/>
    <s v="music"/>
    <x v="8"/>
    <m/>
    <m/>
    <s v="Don’t believe the hype"/>
    <n v="11000000"/>
    <n v="11122392"/>
    <n v="12"/>
    <n v="11142412"/>
    <n v="20020"/>
    <n v="1.029580183847649"/>
    <n v="2511.4155251141551"/>
    <x v="32"/>
    <n v="-7.9715999999999996"/>
  </r>
  <r>
    <x v="25"/>
    <s v="music"/>
    <x v="7"/>
    <m/>
    <m/>
    <s v="1er Gaou"/>
    <n v="11000000"/>
    <n v="11080910"/>
    <n v="16"/>
    <n v="11097831"/>
    <n v="16921"/>
    <n v="1.0250403257762639"/>
    <n v="1883.5616438356165"/>
    <x v="33"/>
    <n v="-8.9835127272727284"/>
  </r>
  <r>
    <x v="2"/>
    <s v="music"/>
    <x v="1"/>
    <m/>
    <s v="Top 40"/>
    <s v="I Won't Hold You Back"/>
    <n v="7700000"/>
    <n v="7775877"/>
    <n v="8"/>
    <n v="7815524"/>
    <n v="39647"/>
    <n v="1.0838164910311734"/>
    <n v="2636.9863013698632"/>
    <x v="34"/>
    <n v="-15.034966233766232"/>
  </r>
  <r>
    <x v="31"/>
    <s v="music"/>
    <x v="5"/>
    <m/>
    <m/>
    <s v="Elle te rend dingue"/>
    <n v="6700000"/>
    <n v="6788477"/>
    <n v="11"/>
    <n v="6790623"/>
    <n v="2146"/>
    <n v="1.0049836682168125"/>
    <n v="1668.7422166874221"/>
    <x v="35"/>
    <n v="-1.2859985074626867"/>
  </r>
  <r>
    <x v="32"/>
    <s v="music"/>
    <x v="2"/>
    <m/>
    <m/>
    <s v="Chui Chui Chui"/>
    <n v="6300000"/>
    <n v="6356078"/>
    <n v="9"/>
    <n v="6409340"/>
    <n v="53262"/>
    <n v="1.1390293387385302"/>
    <n v="1917.8082191780823"/>
    <x v="36"/>
    <n v="-27.77232857142857"/>
  </r>
  <r>
    <x v="33"/>
    <s v="music"/>
    <x v="2"/>
    <m/>
    <m/>
    <s v="Je l'aime"/>
    <n v="5900000"/>
    <n v="5973331"/>
    <n v="8"/>
    <n v="5989855"/>
    <n v="16524"/>
    <n v="1.0439827138641338"/>
    <n v="2020.5479452054794"/>
    <x v="37"/>
    <n v="-8.1779796610169484"/>
  </r>
  <r>
    <x v="34"/>
    <s v="music"/>
    <x v="2"/>
    <m/>
    <m/>
    <s v="Aime moi plus fort"/>
    <n v="5500000"/>
    <n v="5565859"/>
    <n v="12"/>
    <n v="5577876"/>
    <n v="12017"/>
    <n v="1.0340287250896278"/>
    <n v="1255.7077625570776"/>
    <x v="38"/>
    <n v="-9.569901818181819"/>
  </r>
  <r>
    <x v="35"/>
    <s v="music"/>
    <x v="2"/>
    <m/>
    <s v="kompa"/>
    <s v="Wet the hell map"/>
    <n v="4700000"/>
    <n v="4758416"/>
    <n v="9"/>
    <n v="4760151"/>
    <n v="1735"/>
    <n v="1.0056198325219281"/>
    <n v="1430.7458143074582"/>
    <x v="39"/>
    <n v="-1.2126542553191488"/>
  </r>
  <r>
    <x v="36"/>
    <s v="music"/>
    <x v="2"/>
    <m/>
    <m/>
    <s v="Nouveau Depart"/>
    <n v="4700000"/>
    <n v="4707528"/>
    <n v="10"/>
    <n v="4709515"/>
    <n v="1987"/>
    <n v="1.0065035943290179"/>
    <n v="1287.6712328767123"/>
    <x v="40"/>
    <n v="-1.5430957446808511"/>
  </r>
  <r>
    <x v="37"/>
    <s v="music"/>
    <x v="2"/>
    <m/>
    <m/>
    <s v="Meilleure Allie"/>
    <n v="4700000"/>
    <n v="4739168"/>
    <n v="8"/>
    <n v="4743819"/>
    <n v="4651"/>
    <n v="1.0151847455240286"/>
    <n v="1609.5890410958905"/>
    <x v="41"/>
    <n v="-2.8895574468085106"/>
  </r>
  <r>
    <x v="38"/>
    <s v="music"/>
    <x v="8"/>
    <s v="Tier 2"/>
    <m/>
    <s v="Shadowboxing (Gza, Method Man)"/>
    <n v="4500000"/>
    <n v="4532583"/>
    <n v="2"/>
    <n v="4560889"/>
    <n v="28306"/>
    <n v="1.0997929225978991"/>
    <n v="6164.3835616438355"/>
    <x v="42"/>
    <n v="-4.5918622222222218"/>
  </r>
  <r>
    <x v="39"/>
    <s v="music"/>
    <x v="2"/>
    <m/>
    <m/>
    <s v="Ma Rivale"/>
    <n v="4100000"/>
    <n v="4192119"/>
    <n v="10"/>
    <n v="4199469"/>
    <n v="7350"/>
    <n v="1.0270479597806936"/>
    <n v="1123.2876712328766"/>
    <x v="43"/>
    <n v="-6.5432926829268299"/>
  </r>
  <r>
    <x v="33"/>
    <s v="music"/>
    <x v="2"/>
    <m/>
    <m/>
    <s v="Okay (Feat Black Kent)"/>
    <n v="4000000"/>
    <n v="4089414"/>
    <n v="11"/>
    <n v="4130199"/>
    <n v="40785"/>
    <n v="1.1622217760840527"/>
    <n v="996.2640099626401"/>
    <x v="44"/>
    <n v="-40.937943750000002"/>
  </r>
  <r>
    <x v="40"/>
    <s v="music"/>
    <x v="7"/>
    <m/>
    <m/>
    <s v="Ami oh"/>
    <n v="152000"/>
    <n v="152689"/>
    <n v="0.33333333333333331"/>
    <n v="153462"/>
    <n v="773"/>
    <n v="1.061967538705701"/>
    <n v="1249.3150684931509"/>
    <x v="45"/>
    <n v="-0.61873903508771921"/>
  </r>
  <r>
    <x v="41"/>
    <s v="music"/>
    <x v="8"/>
    <m/>
    <m/>
    <s v="Tonight's Da Night"/>
    <n v="3900000"/>
    <n v="3942229"/>
    <n v="14"/>
    <n v="3961396"/>
    <n v="19167"/>
    <n v="1.0762499386698225"/>
    <n v="763.20939334637967"/>
    <x v="46"/>
    <n v="-25.113684615384614"/>
  </r>
  <r>
    <x v="38"/>
    <s v="music"/>
    <x v="8"/>
    <m/>
    <m/>
    <s v="Glaciers of Ice (feat Raekwon)"/>
    <n v="3700000"/>
    <n v="3742270"/>
    <n v="8"/>
    <n v="3761053"/>
    <n v="18783"/>
    <n v="1.078516424798696"/>
    <n v="1267.1232876712329"/>
    <x v="47"/>
    <n v="-14.823340540540542"/>
  </r>
  <r>
    <x v="16"/>
    <s v="music"/>
    <x v="1"/>
    <m/>
    <s v="African"/>
    <s v="Township Jive"/>
    <n v="3200000"/>
    <n v="3225125"/>
    <n v="15"/>
    <n v="3226881"/>
    <n v="1756"/>
    <n v="1.0081886701139904"/>
    <n v="584.47488584474888"/>
    <x v="48"/>
    <n v="-3.0044062500000002"/>
  </r>
  <r>
    <x v="42"/>
    <s v="music"/>
    <x v="7"/>
    <m/>
    <m/>
    <s v="Sens inverse"/>
    <n v="3100000"/>
    <n v="3164254"/>
    <n v="7"/>
    <n v="3190829"/>
    <n v="26575"/>
    <n v="1.1327599297905804"/>
    <n v="1213.3072407045011"/>
    <x v="49"/>
    <n v="-21.902943548387096"/>
  </r>
  <r>
    <x v="43"/>
    <s v="music"/>
    <x v="2"/>
    <m/>
    <m/>
    <s v="Se pa po dat"/>
    <n v="2700000"/>
    <n v="2725988"/>
    <n v="4"/>
    <n v="2845336"/>
    <n v="119348"/>
    <n v="1.8618252439234559"/>
    <n v="1849.3150684931506"/>
    <x v="50"/>
    <n v="-64.536325925925922"/>
  </r>
  <r>
    <x v="44"/>
    <s v="music"/>
    <x v="8"/>
    <s v="Tier 1"/>
    <m/>
    <s v="Off the books"/>
    <n v="2700000"/>
    <n v="2775174"/>
    <n v="5"/>
    <n v="2788379"/>
    <n v="13205"/>
    <n v="1.0727873887568178"/>
    <n v="1479.4520547945206"/>
    <x v="51"/>
    <n v="-8.9256018518518516"/>
  </r>
  <r>
    <x v="45"/>
    <s v="music"/>
    <x v="8"/>
    <s v="Tier 1"/>
    <m/>
    <s v="So Whatcha Sayin"/>
    <n v="2700000"/>
    <n v="2737067"/>
    <n v="13"/>
    <n v="2753724"/>
    <n v="16657"/>
    <n v="1.0938014461880599"/>
    <n v="569.02002107481565"/>
    <x v="52"/>
    <n v="-29.273135185185183"/>
  </r>
  <r>
    <x v="46"/>
    <s v="music"/>
    <x v="2"/>
    <m/>
    <m/>
    <s v="Mwen vle"/>
    <n v="2600000"/>
    <n v="2638739"/>
    <n v="6"/>
    <n v="2639870"/>
    <n v="1131"/>
    <n v="1.0063547946586662"/>
    <n v="1187.2146118721462"/>
    <x v="53"/>
    <n v="-0.95265"/>
  </r>
  <r>
    <x v="47"/>
    <s v="music"/>
    <x v="7"/>
    <m/>
    <m/>
    <s v="Les Femmes d'aujourd'hui"/>
    <n v="2500000"/>
    <n v="2584277"/>
    <n v="7"/>
    <n v="2601205"/>
    <n v="16928"/>
    <n v="1.1008544939488774"/>
    <n v="978.47358121330728"/>
    <x v="54"/>
    <n v="-17.300415999999998"/>
  </r>
  <r>
    <x v="48"/>
    <s v="music"/>
    <x v="3"/>
    <m/>
    <m/>
    <s v="Pullover"/>
    <n v="2500000"/>
    <n v="2526239"/>
    <n v="8"/>
    <n v="2542825"/>
    <n v="16586"/>
    <n v="1.1009338041221088"/>
    <n v="856.16438356164383"/>
    <x v="55"/>
    <n v="-19.372448000000002"/>
  </r>
  <r>
    <x v="49"/>
    <s v="music"/>
    <x v="2"/>
    <m/>
    <s v="kompa"/>
    <s v="Li Pa Normal"/>
    <n v="2300000"/>
    <n v="2311756"/>
    <n v="12"/>
    <n v="2312856"/>
    <n v="1100"/>
    <n v="1.0069935909042826"/>
    <n v="525.1141552511416"/>
    <x v="56"/>
    <n v="-2.094782608695652"/>
  </r>
  <r>
    <x v="26"/>
    <s v="music"/>
    <x v="2"/>
    <m/>
    <m/>
    <s v="Je suis accro"/>
    <n v="2300000"/>
    <n v="2351021"/>
    <n v="7"/>
    <n v="2356934"/>
    <n v="5913"/>
    <n v="1.0374901993313808"/>
    <n v="900.19569471624266"/>
    <x v="57"/>
    <n v="-6.5685717391304346"/>
  </r>
  <r>
    <x v="36"/>
    <s v="music"/>
    <x v="2"/>
    <m/>
    <m/>
    <s v="Pardonne-moi"/>
    <n v="2000000"/>
    <n v="2092820"/>
    <n v="7"/>
    <n v="2093626"/>
    <n v="806"/>
    <n v="1.0056187050553262"/>
    <n v="782.77886497064583"/>
    <x v="58"/>
    <n v="-1.0296650000000001"/>
  </r>
  <r>
    <x v="50"/>
    <s v="music"/>
    <x v="7"/>
    <m/>
    <m/>
    <s v="Simplicity"/>
    <n v="2000000"/>
    <n v="2059211"/>
    <n v="14"/>
    <n v="2062077"/>
    <n v="2866"/>
    <n v="1.0204110791884911"/>
    <n v="391.38943248532291"/>
    <x v="59"/>
    <n v="-7.3226300000000002"/>
  </r>
  <r>
    <x v="51"/>
    <s v="music"/>
    <x v="8"/>
    <m/>
    <m/>
    <s v="The Bridge is Over"/>
    <n v="1800000"/>
    <n v="1827721"/>
    <n v="7"/>
    <n v="3816208"/>
    <n v="1988487"/>
    <n v="1831.6951140195715"/>
    <n v="704.5009784735812"/>
    <x v="60"/>
    <n v="-2822.5468249999999"/>
  </r>
  <r>
    <x v="52"/>
    <s v="music"/>
    <x v="3"/>
    <m/>
    <s v="house"/>
    <s v="Kemah"/>
    <n v="1800000"/>
    <n v="1824471"/>
    <n v="8"/>
    <n v="1825306"/>
    <n v="835"/>
    <n v="1.0066168696042839"/>
    <n v="616.43835616438355"/>
    <x v="61"/>
    <n v="-1.3545555555555555"/>
  </r>
  <r>
    <x v="4"/>
    <s v="music"/>
    <x v="3"/>
    <m/>
    <m/>
    <s v="Wizolingo"/>
    <n v="1800000"/>
    <n v="1833278"/>
    <n v="9"/>
    <n v="1838283"/>
    <n v="5005"/>
    <n v="1.0400460632908139"/>
    <n v="547.94520547945206"/>
    <x v="62"/>
    <n v="-9.1341250000000009"/>
  </r>
  <r>
    <x v="53"/>
    <s v="music"/>
    <x v="5"/>
    <m/>
    <m/>
    <s v="Reviens dans ma vie"/>
    <n v="1800000"/>
    <n v="1829408"/>
    <n v="10"/>
    <n v="1834286"/>
    <n v="4878"/>
    <n v="1.0390911518361337"/>
    <n v="493.15068493150687"/>
    <x v="63"/>
    <n v="-9.8915000000000006"/>
  </r>
  <r>
    <x v="31"/>
    <s v="music"/>
    <x v="5"/>
    <m/>
    <m/>
    <s v="Trop peu de temps"/>
    <n v="1800000"/>
    <n v="1809313"/>
    <n v="8"/>
    <n v="1823985"/>
    <n v="14672"/>
    <n v="1.1228842128343779"/>
    <n v="616.43835616438355"/>
    <x v="64"/>
    <n v="-23.801244444444443"/>
  </r>
  <r>
    <x v="54"/>
    <s v="music"/>
    <x v="3"/>
    <m/>
    <m/>
    <s v="Hold me now"/>
    <n v="1500000"/>
    <n v="1546441"/>
    <n v="9"/>
    <n v="1547284"/>
    <n v="843"/>
    <n v="1.0077947869190833"/>
    <n v="456.62100456621005"/>
    <x v="65"/>
    <n v="-1.8461699999999999"/>
  </r>
  <r>
    <x v="55"/>
    <s v="music"/>
    <x v="8"/>
    <m/>
    <m/>
    <s v="Scenario (feat Tribe Called Quest)"/>
    <n v="1500000"/>
    <n v="1595199"/>
    <n v="12"/>
    <n v="1597850"/>
    <n v="2651"/>
    <n v="1.0239791590480778"/>
    <n v="342.46575342465752"/>
    <x v="66"/>
    <n v="-7.74092"/>
  </r>
  <r>
    <x v="56"/>
    <s v="music"/>
    <x v="8"/>
    <m/>
    <m/>
    <s v="Pack the Pipe"/>
    <n v="1400000"/>
    <n v="1469116"/>
    <n v="15"/>
    <n v="1470058"/>
    <n v="942"/>
    <n v="1.0091408675346289"/>
    <n v="255.70776255707761"/>
    <x v="67"/>
    <n v="-3.6838928571428573"/>
  </r>
  <r>
    <x v="57"/>
    <s v="music"/>
    <x v="2"/>
    <m/>
    <s v="kompa"/>
    <s v="Pa Si Move"/>
    <n v="1400000"/>
    <n v="1414074"/>
    <n v="7"/>
    <n v="1417884"/>
    <n v="3810"/>
    <n v="1.0387880635366853"/>
    <n v="547.94520547945206"/>
    <x v="68"/>
    <n v="-6.9532500000000006"/>
  </r>
  <r>
    <x v="58"/>
    <s v="music"/>
    <x v="8"/>
    <m/>
    <m/>
    <s v="Paper Thin"/>
    <n v="1400000"/>
    <n v="1458953"/>
    <n v="13"/>
    <n v="1468923"/>
    <n v="9970"/>
    <n v="1.1011262324278734"/>
    <n v="295.04741833508956"/>
    <x v="69"/>
    <n v="-33.791178571428574"/>
  </r>
  <r>
    <x v="33"/>
    <s v="music"/>
    <x v="2"/>
    <m/>
    <m/>
    <s v="Love (Que T'aimer)"/>
    <n v="1300000"/>
    <n v="1331802"/>
    <n v="3"/>
    <n v="1333388"/>
    <n v="1586"/>
    <n v="1.0169151612496767"/>
    <n v="1187.2146118721462"/>
    <x v="70"/>
    <n v="-1.3358999999999999"/>
  </r>
  <r>
    <x v="31"/>
    <s v="music"/>
    <x v="5"/>
    <m/>
    <m/>
    <s v="Elle vit sa vie"/>
    <n v="1300000"/>
    <n v="1306104"/>
    <n v="15"/>
    <n v="1306130"/>
    <n v="26"/>
    <n v="1.0002803686197184"/>
    <n v="237.44292237442923"/>
    <x v="71"/>
    <n v="-0.10950000000000004"/>
  </r>
  <r>
    <x v="59"/>
    <s v="music"/>
    <x v="8"/>
    <m/>
    <m/>
    <s v="Just The Two Of Us"/>
    <n v="1300000"/>
    <n v="1361875"/>
    <n v="4"/>
    <n v="1368915"/>
    <n v="7040"/>
    <n v="1.0753414584824337"/>
    <n v="890.41095890410963"/>
    <x v="72"/>
    <n v="-7.9064615384615378"/>
  </r>
  <r>
    <x v="60"/>
    <s v="music"/>
    <x v="8"/>
    <s v="Tier 1"/>
    <m/>
    <s v="TONY"/>
    <n v="1200000"/>
    <n v="1250510"/>
    <n v="5"/>
    <n v="1257474"/>
    <n v="6964"/>
    <n v="1.0808519170776898"/>
    <n v="657.53424657534242"/>
    <x v="73"/>
    <n v="-10.591083333333335"/>
  </r>
  <r>
    <x v="61"/>
    <s v="music"/>
    <x v="0"/>
    <m/>
    <m/>
    <s v="Merco Benz"/>
    <n v="1100000"/>
    <n v="1149505"/>
    <n v="14"/>
    <n v="1150288"/>
    <n v="783"/>
    <n v="1.0095443074466979"/>
    <n v="215.26418786692759"/>
    <x v="74"/>
    <n v="-3.6373909090909091"/>
  </r>
  <r>
    <x v="62"/>
    <s v="music"/>
    <x v="8"/>
    <s v="Tier 2"/>
    <m/>
    <s v="Sugar Hill"/>
    <n v="1000000"/>
    <n v="1079824"/>
    <n v="11"/>
    <n v="1084707"/>
    <n v="4883"/>
    <n v="1.0645356334163889"/>
    <n v="249.06600249066003"/>
    <x v="75"/>
    <n v="-19.605245"/>
  </r>
  <r>
    <x v="63"/>
    <s v="music"/>
    <x v="2"/>
    <m/>
    <m/>
    <s v="Emmene Moi"/>
    <n v="948000"/>
    <n v="951215"/>
    <n v="2"/>
    <n v="964754"/>
    <n v="13539"/>
    <n v="1.2131009615864237"/>
    <n v="1298.6301369863013"/>
    <x v="76"/>
    <n v="-10.425601265822785"/>
  </r>
  <r>
    <x v="64"/>
    <s v="music"/>
    <x v="4"/>
    <m/>
    <m/>
    <s v="If you wanna"/>
    <n v="838000"/>
    <n v="839206"/>
    <n v="13"/>
    <n v="840556"/>
    <n v="1350"/>
    <n v="1.0221489940876778"/>
    <n v="176.60695468914648"/>
    <x v="77"/>
    <n v="-7.6440930787589494"/>
  </r>
  <r>
    <x v="27"/>
    <s v="music"/>
    <x v="8"/>
    <m/>
    <m/>
    <s v="Think About It"/>
    <n v="725000"/>
    <n v="726256"/>
    <n v="6"/>
    <n v="729442"/>
    <n v="3186"/>
    <n v="1.0607172010292518"/>
    <n v="331.05022831050229"/>
    <x v="78"/>
    <n v="-9.6239172413793099"/>
  </r>
  <r>
    <x v="65"/>
    <s v="music"/>
    <x v="8"/>
    <s v="Tier 1"/>
    <m/>
    <s v="Mic Checka"/>
    <n v="689000"/>
    <n v="690308"/>
    <n v="2"/>
    <n v="696640"/>
    <n v="6332"/>
    <n v="1.12998600450977"/>
    <n v="943.83561643835617"/>
    <x v="79"/>
    <n v="-6.7087953555878084"/>
  </r>
  <r>
    <x v="66"/>
    <s v="music"/>
    <x v="2"/>
    <m/>
    <m/>
    <s v="Secret"/>
    <n v="584000"/>
    <n v="584788"/>
    <n v="10"/>
    <n v="586366"/>
    <n v="1578"/>
    <n v="1.036382018098988"/>
    <n v="160"/>
    <x v="80"/>
    <n v="-9.8625000000000007"/>
  </r>
  <r>
    <x v="32"/>
    <s v="music"/>
    <x v="2"/>
    <m/>
    <m/>
    <s v="Bleu Nuit"/>
    <n v="553000"/>
    <n v="533698"/>
    <n v="7"/>
    <n v="534055"/>
    <n v="357"/>
    <n v="1.0088544825519985"/>
    <n v="216.43835616438355"/>
    <x v="81"/>
    <n v="-1.6494303797468355"/>
  </r>
  <r>
    <x v="67"/>
    <s v="music"/>
    <x v="9"/>
    <m/>
    <m/>
    <s v="Pirates Anthem"/>
    <n v="540000"/>
    <n v="516593"/>
    <n v="15"/>
    <n v="540804"/>
    <n v="24211"/>
    <n v="1.8020600536328839"/>
    <n v="98.630136986301366"/>
    <x v="82"/>
    <n v="-245.47263888888887"/>
  </r>
  <r>
    <x v="68"/>
    <s v="film"/>
    <x v="10"/>
    <m/>
    <m/>
    <s v="inglorious basterds"/>
    <n v="515000"/>
    <n v="516579"/>
    <n v="2"/>
    <m/>
    <n v="-516579"/>
    <e v="#VALUE!"/>
    <n v="705.47945205479448"/>
    <x v="83"/>
    <n v="732.23819417475727"/>
  </r>
  <r>
    <x v="51"/>
    <s v="music"/>
    <x v="8"/>
    <m/>
    <m/>
    <s v="Black Cop"/>
    <n v="475000"/>
    <n v="475470"/>
    <n v="8"/>
    <n v="476960"/>
    <n v="1490"/>
    <n v="1.0416817569306862"/>
    <n v="162.67123287671234"/>
    <x v="84"/>
    <n v="-9.1595789473684199"/>
  </r>
  <r>
    <x v="58"/>
    <s v="music"/>
    <x v="8"/>
    <s v="Tier 1"/>
    <m/>
    <s v="Cha Cha Cha"/>
    <n v="473000"/>
    <n v="474925"/>
    <n v="5"/>
    <n v="479786"/>
    <n v="4861"/>
    <n v="1.1415982545454817"/>
    <n v="259.17808219178085"/>
    <x v="85"/>
    <n v="-18.755443974630019"/>
  </r>
  <r>
    <x v="32"/>
    <s v="music"/>
    <x v="2"/>
    <m/>
    <m/>
    <s v="Apre Bondye"/>
    <n v="470000"/>
    <n v="470059"/>
    <n v="7"/>
    <n v="470418"/>
    <n v="359"/>
    <n v="1.0100170593583435"/>
    <n v="183.95303326810176"/>
    <x v="86"/>
    <n v="-1.9515851063829786"/>
  </r>
  <r>
    <x v="69"/>
    <s v="music"/>
    <x v="11"/>
    <m/>
    <m/>
    <s v="One Draw"/>
    <n v="1209221"/>
    <n v="1209861"/>
    <n v="9"/>
    <n v="1230333"/>
    <n v="20472"/>
    <n v="1.262446708223665"/>
    <n v="368.10380517503808"/>
    <x v="87"/>
    <n v="-55.614747014813673"/>
  </r>
  <r>
    <x v="70"/>
    <s v="music"/>
    <x v="1"/>
    <m/>
    <s v="rnb"/>
    <s v="Certainly"/>
    <n v="1100000"/>
    <n v="1131137"/>
    <n v="5"/>
    <n v="1138238"/>
    <n v="7101"/>
    <n v="1.0908509102428567"/>
    <n v="602.7397260273973"/>
    <x v="88"/>
    <n v="-11.781204545454544"/>
  </r>
  <r>
    <x v="71"/>
    <s v="music"/>
    <x v="11"/>
    <m/>
    <m/>
    <s v="Close To You"/>
    <n v="2800000"/>
    <n v="2817313"/>
    <n v="16"/>
    <n v="2829543"/>
    <n v="12230"/>
    <n v="1.0662960918880751"/>
    <n v="479.45205479452056"/>
    <x v="89"/>
    <n v="-25.508285714285712"/>
  </r>
  <r>
    <x v="51"/>
    <s v="music"/>
    <x v="8"/>
    <m/>
    <m/>
    <s v="Duck Down"/>
    <n v="430000"/>
    <n v="431208"/>
    <n v="5"/>
    <n v="432771"/>
    <n v="1563"/>
    <n v="1.0479734745997269"/>
    <n v="235.61643835616439"/>
    <x v="90"/>
    <n v="-6.6336627906976737"/>
  </r>
  <r>
    <x v="58"/>
    <s v="music"/>
    <x v="8"/>
    <m/>
    <m/>
    <s v="10% Diss"/>
    <n v="407000"/>
    <n v="407153"/>
    <n v="13"/>
    <n v="407731"/>
    <n v="578"/>
    <n v="1.018479752936891"/>
    <n v="85.774499473129609"/>
    <x v="91"/>
    <n v="-6.738599508599509"/>
  </r>
  <r>
    <x v="72"/>
    <s v="music"/>
    <x v="1"/>
    <m/>
    <s v="rnb"/>
    <s v="When this feeling"/>
    <n v="399000"/>
    <n v="399738"/>
    <n v="8"/>
    <n v="403471"/>
    <n v="3733"/>
    <n v="1.1267532634978781"/>
    <n v="136.64383561643837"/>
    <x v="92"/>
    <n v="-27.319197994987466"/>
  </r>
  <r>
    <x v="16"/>
    <s v="music"/>
    <x v="1"/>
    <m/>
    <s v="African"/>
    <s v="I Know What I Know"/>
    <n v="395000"/>
    <n v="396483"/>
    <n v="1"/>
    <n v="402432"/>
    <n v="5949"/>
    <n v="1.2099193874192333"/>
    <n v="1082.1917808219177"/>
    <x v="93"/>
    <n v="-5.4971772151898737"/>
  </r>
  <r>
    <x v="42"/>
    <s v="music"/>
    <x v="7"/>
    <m/>
    <m/>
    <s v="Force de frappe"/>
    <n v="385000"/>
    <n v="384994"/>
    <n v="7"/>
    <n v="386790"/>
    <n v="1796"/>
    <n v="1.0615371516782679"/>
    <n v="150.68493150684932"/>
    <x v="94"/>
    <n v="-11.918909090909089"/>
  </r>
  <r>
    <x v="73"/>
    <s v="music"/>
    <x v="0"/>
    <m/>
    <s v="Canadian"/>
    <s v="C'est quoi, c'est l'habitude"/>
    <n v="357000"/>
    <n v="357508"/>
    <n v="6"/>
    <n v="358988"/>
    <n v="1480"/>
    <n v="1.0541308752130787"/>
    <n v="163.01369863013699"/>
    <x v="95"/>
    <n v="-9.0789915966386552"/>
  </r>
  <r>
    <x v="51"/>
    <s v="music"/>
    <x v="8"/>
    <m/>
    <m/>
    <s v="KRS-One Attacks"/>
    <n v="334000"/>
    <n v="334401"/>
    <n v="8"/>
    <n v="335849"/>
    <n v="1448"/>
    <n v="1.0563739094892817"/>
    <n v="114.38356164383562"/>
    <x v="96"/>
    <n v="-12.659161676646706"/>
  </r>
  <r>
    <x v="74"/>
    <s v="film"/>
    <x v="10"/>
    <m/>
    <m/>
    <s v="le divorce"/>
    <n v="332000"/>
    <n v="332157"/>
    <n v="11"/>
    <m/>
    <n v="-332157"/>
    <e v="#VALUE!"/>
    <n v="82.689912826899132"/>
    <x v="83"/>
    <n v="4016.8986596385539"/>
  </r>
  <r>
    <x v="75"/>
    <s v="film"/>
    <x v="10"/>
    <m/>
    <m/>
    <s v="decameron"/>
    <n v="323000"/>
    <n v="324836"/>
    <n v="4"/>
    <m/>
    <n v="-324836"/>
    <e v="#VALUE!"/>
    <n v="221.23287671232876"/>
    <x v="83"/>
    <n v="1468.2989473684211"/>
  </r>
  <r>
    <x v="76"/>
    <s v="film"/>
    <x v="10"/>
    <m/>
    <m/>
    <s v="strayed"/>
    <n v="307000"/>
    <n v="308048"/>
    <n v="9"/>
    <m/>
    <n v="-308048"/>
    <e v="#VALUE!"/>
    <n v="93.455098934550989"/>
    <x v="83"/>
    <n v="3296.2139413680779"/>
  </r>
  <r>
    <x v="51"/>
    <s v="music"/>
    <x v="8"/>
    <s v="Tier 2"/>
    <m/>
    <s v="Return of the Boom Bap"/>
    <n v="262000"/>
    <n v="262439"/>
    <n v="8"/>
    <n v="263314"/>
    <n v="875"/>
    <n v="1.0423356391235228"/>
    <n v="89.726027397260268"/>
    <x v="97"/>
    <n v="-9.7519083969465647"/>
  </r>
  <r>
    <x v="77"/>
    <s v="music"/>
    <x v="9"/>
    <m/>
    <m/>
    <s v="Wok the money"/>
    <n v="249000"/>
    <n v="249425"/>
    <n v="12"/>
    <n v="249642"/>
    <n v="217"/>
    <n v="1.0108605820248631"/>
    <n v="56.849315068493148"/>
    <x v="98"/>
    <n v="-3.8171084337349397"/>
  </r>
  <r>
    <x v="78"/>
    <s v="music"/>
    <x v="0"/>
    <m/>
    <m/>
    <s v="Deja"/>
    <n v="226000"/>
    <n v="226060"/>
    <n v="15"/>
    <n v="226826"/>
    <n v="766"/>
    <n v="1.0425128492369149"/>
    <n v="41.278538812785385"/>
    <x v="99"/>
    <n v="-18.556858407079645"/>
  </r>
  <r>
    <x v="79"/>
    <s v="film"/>
    <x v="10"/>
    <m/>
    <m/>
    <s v="a very long engagement"/>
    <n v="226000"/>
    <n v="226320"/>
    <n v="14"/>
    <m/>
    <n v="-226320"/>
    <e v="#VALUE!"/>
    <n v="44.227005870841488"/>
    <x v="83"/>
    <n v="5117.2353982300883"/>
  </r>
  <r>
    <x v="80"/>
    <s v="film"/>
    <x v="10"/>
    <m/>
    <m/>
    <s v="the young girls of rochefort"/>
    <n v="224000"/>
    <n v="225155"/>
    <n v="5"/>
    <m/>
    <n v="-225155"/>
    <e v="#VALUE!"/>
    <n v="122.73972602739725"/>
    <x v="83"/>
    <n v="1834.41015625"/>
  </r>
  <r>
    <x v="50"/>
    <s v="music"/>
    <x v="7"/>
    <m/>
    <m/>
    <s v="Wayo In Law"/>
    <n v="212000"/>
    <n v="212977"/>
    <n v="4"/>
    <n v="215130"/>
    <n v="2153"/>
    <n v="1.1306428289730421"/>
    <n v="145.20547945205479"/>
    <x v="100"/>
    <n v="-14.827264150943398"/>
  </r>
  <r>
    <x v="25"/>
    <s v="music"/>
    <x v="7"/>
    <m/>
    <m/>
    <s v="Amoulanga"/>
    <n v="204000"/>
    <n v="204577"/>
    <n v="5"/>
    <n v="206436"/>
    <n v="1859"/>
    <n v="1.1164143056412377"/>
    <n v="111.78082191780823"/>
    <x v="101"/>
    <n v="-16.630759803921567"/>
  </r>
  <r>
    <x v="67"/>
    <s v="music"/>
    <x v="9"/>
    <m/>
    <m/>
    <s v="Woman Tangle"/>
    <n v="196000"/>
    <n v="196941"/>
    <n v="12"/>
    <n v="197126"/>
    <n v="185"/>
    <n v="1.0115064596215981"/>
    <n v="44.748858447488587"/>
    <x v="102"/>
    <n v="-4.1341836734693871"/>
  </r>
  <r>
    <x v="81"/>
    <s v="music"/>
    <x v="3"/>
    <m/>
    <m/>
    <s v="Jacuzzi"/>
    <n v="186000"/>
    <n v="186708"/>
    <n v="7"/>
    <n v="187734"/>
    <n v="1026"/>
    <n v="1.0685819926482196"/>
    <n v="72.798434442270064"/>
    <x v="103"/>
    <n v="-14.093709677419355"/>
  </r>
  <r>
    <x v="82"/>
    <s v="music"/>
    <x v="12"/>
    <m/>
    <m/>
    <s v="Jesus be a fence"/>
    <n v="174000"/>
    <n v="174141"/>
    <n v="8"/>
    <n v="174392"/>
    <n v="251"/>
    <n v="1.0175204738569417"/>
    <n v="59.589041095890408"/>
    <x v="104"/>
    <n v="-4.2121839080459775"/>
  </r>
  <r>
    <x v="83"/>
    <s v="film"/>
    <x v="10"/>
    <m/>
    <m/>
    <s v="the thief"/>
    <n v="152000"/>
    <n v="152907"/>
    <n v="13"/>
    <m/>
    <n v="-152907"/>
    <e v="#VALUE!"/>
    <n v="32.033719704952581"/>
    <x v="83"/>
    <n v="4773.3139144736842"/>
  </r>
  <r>
    <x v="84"/>
    <s v="music"/>
    <x v="0"/>
    <m/>
    <m/>
    <s v="Samba Mambo"/>
    <n v="144000"/>
    <n v="144744"/>
    <n v="5"/>
    <n v="145565"/>
    <n v="821"/>
    <n v="1.0693164853622759"/>
    <n v="78.904109589041099"/>
    <x v="105"/>
    <n v="-10.405034722222222"/>
  </r>
  <r>
    <x v="58"/>
    <s v="music"/>
    <x v="8"/>
    <s v="Tier 1"/>
    <m/>
    <s v="Stop, Look, Listen"/>
    <n v="143000"/>
    <n v="144009"/>
    <n v="13"/>
    <n v="145255"/>
    <n v="1246"/>
    <n v="1.1072578271513176"/>
    <n v="30.136986301369863"/>
    <x v="106"/>
    <n v="-41.344545454545454"/>
  </r>
  <r>
    <x v="67"/>
    <s v="music"/>
    <x v="9"/>
    <m/>
    <m/>
    <s v="Where Does Slackness Come From"/>
    <n v="131000"/>
    <n v="131543"/>
    <n v="8"/>
    <n v="132140"/>
    <n v="597"/>
    <n v="1.0546967748757505"/>
    <n v="44.863013698630134"/>
    <x v="107"/>
    <n v="-13.307175572519085"/>
  </r>
  <r>
    <x v="85"/>
    <s v="film"/>
    <x v="10"/>
    <m/>
    <m/>
    <s v="keep the faith adam clayton powell"/>
    <n v="130000"/>
    <n v="130976"/>
    <n v="9"/>
    <m/>
    <n v="-130976"/>
    <e v="#VALUE!"/>
    <n v="39.573820395738203"/>
    <x v="83"/>
    <n v="3309.6627692307693"/>
  </r>
  <r>
    <x v="27"/>
    <s v="music"/>
    <x v="8"/>
    <m/>
    <m/>
    <s v="Taxing"/>
    <n v="129000"/>
    <n v="129953"/>
    <n v="8"/>
    <n v="130399"/>
    <n v="446"/>
    <n v="1.0410954255097347"/>
    <n v="44.178082191780824"/>
    <x v="108"/>
    <n v="-10.095503875968991"/>
  </r>
  <r>
    <x v="27"/>
    <s v="music"/>
    <x v="8"/>
    <s v="Tier 2"/>
    <m/>
    <s v="Come On, Let's Move it"/>
    <n v="127000"/>
    <n v="127362"/>
    <n v="10"/>
    <n v="127599"/>
    <n v="237"/>
    <n v="1.0220732118202012"/>
    <n v="34.794520547945204"/>
    <x v="109"/>
    <n v="-6.8114173228346457"/>
  </r>
  <r>
    <x v="86"/>
    <s v="film"/>
    <x v="10"/>
    <m/>
    <m/>
    <s v="frantz"/>
    <n v="126000"/>
    <n v="127082"/>
    <n v="7"/>
    <m/>
    <n v="-127082"/>
    <e v="#VALUE!"/>
    <n v="49.315068493150683"/>
    <x v="83"/>
    <n v="2576.9405555555554"/>
  </r>
  <r>
    <x v="87"/>
    <s v="music"/>
    <x v="7"/>
    <m/>
    <m/>
    <s v="E'mma"/>
    <n v="114000"/>
    <n v="114818"/>
    <n v="14"/>
    <n v="114826"/>
    <n v="8"/>
    <n v="1.0008120692983624"/>
    <n v="22.309197651663403"/>
    <x v="110"/>
    <n v="-0.35859649122807025"/>
  </r>
  <r>
    <x v="88"/>
    <s v="film"/>
    <x v="10"/>
    <m/>
    <m/>
    <s v="shirley chisholm presidential bid"/>
    <n v="110000"/>
    <n v="110889"/>
    <n v="8"/>
    <m/>
    <n v="-110889"/>
    <e v="#VALUE!"/>
    <n v="37.671232876712331"/>
    <x v="83"/>
    <n v="2943.5989090909088"/>
  </r>
  <r>
    <x v="78"/>
    <s v="music"/>
    <x v="0"/>
    <m/>
    <m/>
    <s v="Tellement"/>
    <n v="98000"/>
    <n v="98445"/>
    <n v="6"/>
    <n v="98708"/>
    <n v="263"/>
    <n v="1.0311075974242485"/>
    <n v="44.748858447488587"/>
    <x v="111"/>
    <n v="-5.8772448979591827"/>
  </r>
  <r>
    <x v="33"/>
    <s v="music"/>
    <x v="2"/>
    <m/>
    <m/>
    <s v="Gucci"/>
    <n v="82000"/>
    <n v="82870"/>
    <n v="11"/>
    <n v="84454"/>
    <n v="1584"/>
    <n v="1.2366543825749696"/>
    <n v="20.423412204234122"/>
    <x v="112"/>
    <n v="-77.558048780487809"/>
  </r>
  <r>
    <x v="89"/>
    <s v="film"/>
    <x v="10"/>
    <m/>
    <m/>
    <s v="cold pursuit"/>
    <n v="81000"/>
    <n v="81512"/>
    <n v="0.66666666666666663"/>
    <m/>
    <n v="-81512"/>
    <e v="#VALUE!"/>
    <n v="332.87671232876716"/>
    <x v="83"/>
    <n v="244.87144032921807"/>
  </r>
  <r>
    <x v="16"/>
    <s v="music"/>
    <x v="1"/>
    <m/>
    <m/>
    <s v="All Around The World"/>
    <n v="62000"/>
    <n v="62661"/>
    <n v="8"/>
    <n v="62880"/>
    <n v="219"/>
    <n v="1.0392190505457184"/>
    <n v="21.232876712328768"/>
    <x v="113"/>
    <n v="-10.314193548387097"/>
  </r>
  <r>
    <x v="59"/>
    <s v="music"/>
    <x v="8"/>
    <m/>
    <m/>
    <s v="The Night Scene"/>
    <n v="59000"/>
    <n v="59361"/>
    <n v="8"/>
    <n v="59883"/>
    <n v="522"/>
    <n v="1.100552085715752"/>
    <n v="20.205479452054796"/>
    <x v="114"/>
    <n v="-25.834576271186439"/>
  </r>
  <r>
    <x v="90"/>
    <s v="film"/>
    <x v="10"/>
    <m/>
    <m/>
    <s v="indigenes"/>
    <n v="49000"/>
    <n v="49908"/>
    <n v="10"/>
    <m/>
    <n v="-49908"/>
    <e v="#VALUE!"/>
    <n v="13.424657534246576"/>
    <x v="83"/>
    <n v="3717.6367346938773"/>
  </r>
  <r>
    <x v="91"/>
    <s v="music"/>
    <x v="0"/>
    <m/>
    <m/>
    <s v="Desenchantee"/>
    <n v="146000"/>
    <n v="146272"/>
    <n v="8"/>
    <n v="146565"/>
    <n v="293"/>
    <n v="1.0240607974138651"/>
    <n v="50"/>
    <x v="115"/>
    <n v="-5.86"/>
  </r>
  <r>
    <x v="92"/>
    <s v="music"/>
    <x v="8"/>
    <s v="Tier 2"/>
    <m/>
    <s v="Progress of elimination"/>
    <n v="38000"/>
    <n v="38152"/>
    <n v="14"/>
    <n v="38297"/>
    <n v="145"/>
    <n v="1.040750261562849"/>
    <n v="7.4363992172211351"/>
    <x v="116"/>
    <n v="-19.498684210526317"/>
  </r>
  <r>
    <x v="93"/>
    <s v="music"/>
    <x v="7"/>
    <m/>
    <m/>
    <s v="Nin Kadi (Too Much of a Good Thing)"/>
    <n v="33000"/>
    <n v="33065"/>
    <n v="8"/>
    <n v="33238"/>
    <n v="173"/>
    <n v="1.0556569174221881"/>
    <n v="11.301369863013699"/>
    <x v="117"/>
    <n v="-15.307878787878789"/>
  </r>
  <r>
    <x v="94"/>
    <s v="music"/>
    <x v="9"/>
    <m/>
    <m/>
    <s v="Old and the young"/>
    <n v="31000"/>
    <n v="31447"/>
    <n v="4"/>
    <n v="31613"/>
    <n v="166"/>
    <n v="1.0558854563083682"/>
    <n v="21.232876712328768"/>
    <x v="118"/>
    <n v="-7.8180645161290325"/>
  </r>
  <r>
    <x v="95"/>
    <s v="music"/>
    <x v="8"/>
    <m/>
    <m/>
    <s v="Another Statistic"/>
    <n v="30000"/>
    <n v="30405"/>
    <n v="8"/>
    <n v="30504"/>
    <n v="99"/>
    <n v="1.0340684563836207"/>
    <n v="10.273972602739725"/>
    <x v="119"/>
    <n v="-9.636000000000001"/>
  </r>
  <r>
    <x v="27"/>
    <s v="music"/>
    <x v="4"/>
    <m/>
    <s v="rap"/>
    <s v="Club Scene"/>
    <n v="30000"/>
    <n v="30886"/>
    <n v="8"/>
    <n v="30990"/>
    <n v="104"/>
    <n v="1.035302557038194"/>
    <n v="10.273972602739725"/>
    <x v="120"/>
    <n v="-10.122666666666667"/>
  </r>
  <r>
    <x v="96"/>
    <s v="music"/>
    <x v="9"/>
    <m/>
    <m/>
    <s v="Matey Mad Again"/>
    <n v="29000"/>
    <n v="29438"/>
    <n v="13"/>
    <n v="29500"/>
    <n v="62"/>
    <n v="1.0218620765104836"/>
    <n v="6.1116965226554267"/>
    <x v="121"/>
    <n v="-10.14448275862069"/>
  </r>
  <r>
    <x v="97"/>
    <s v="film"/>
    <x v="10"/>
    <m/>
    <m/>
    <s v="leopard visconti"/>
    <n v="24000"/>
    <n v="24274"/>
    <n v="0.75"/>
    <m/>
    <n v="-24274"/>
    <e v="#VALUE!"/>
    <n v="87.671232876712324"/>
    <x v="83"/>
    <n v="276.87531250000001"/>
  </r>
  <r>
    <x v="98"/>
    <s v="film"/>
    <x v="10"/>
    <m/>
    <m/>
    <s v="ne le dis a personne"/>
    <n v="24000"/>
    <n v="24681"/>
    <n v="13"/>
    <m/>
    <n v="-24681"/>
    <e v="#VALUE!"/>
    <n v="5.0579557428872501"/>
    <x v="83"/>
    <n v="4879.6393749999997"/>
  </r>
  <r>
    <x v="99"/>
    <s v="music"/>
    <x v="2"/>
    <m/>
    <s v="kompa"/>
    <s v="Chavire Mwen"/>
    <n v="22000"/>
    <n v="22325"/>
    <n v="9"/>
    <n v="22363"/>
    <n v="38"/>
    <n v="1.0171608127899743"/>
    <n v="6.6971080669710803"/>
    <x v="122"/>
    <n v="-5.6740909090909097"/>
  </r>
  <r>
    <x v="100"/>
    <s v="film"/>
    <x v="10"/>
    <m/>
    <m/>
    <s v="I am David Official Traile"/>
    <n v="102000"/>
    <n v="102778"/>
    <n v="3"/>
    <m/>
    <n v="-102778"/>
    <e v="#VALUE!"/>
    <n v="93.150684931506845"/>
    <x v="83"/>
    <n v="1103.3520588235294"/>
  </r>
  <r>
    <x v="101"/>
    <s v="music"/>
    <x v="7"/>
    <m/>
    <m/>
    <s v="Belles d'Afrique"/>
    <n v="15000"/>
    <n v="15192"/>
    <n v="9"/>
    <n v="15199"/>
    <n v="7"/>
    <n v="1.0044443274013264"/>
    <n v="4.5662100456621006"/>
    <x v="123"/>
    <n v="-1.5329999999999999"/>
  </r>
  <r>
    <x v="102"/>
    <s v="music"/>
    <x v="2"/>
    <m/>
    <m/>
    <s v="Ton p'tit jeu"/>
    <n v="14000"/>
    <n v="14164"/>
    <n v="7"/>
    <n v="14174"/>
    <n v="10"/>
    <n v="1.0067664462152395"/>
    <n v="5.4794520547945202"/>
    <x v="124"/>
    <n v="-1.8250000000000002"/>
  </r>
  <r>
    <x v="103"/>
    <s v="film"/>
    <x v="10"/>
    <m/>
    <m/>
    <s v="le petit lieutenant"/>
    <n v="12000"/>
    <n v="12662"/>
    <n v="7"/>
    <m/>
    <n v="-12662"/>
    <e v="#VALUE!"/>
    <n v="4.6966731898238745"/>
    <x v="83"/>
    <n v="2695.9508333333338"/>
  </r>
  <r>
    <x v="78"/>
    <s v="music"/>
    <x v="0"/>
    <m/>
    <m/>
    <s v="Dans Une Larme"/>
    <n v="10000"/>
    <n v="10379"/>
    <n v="13"/>
    <n v="10388"/>
    <n v="9"/>
    <n v="1.0080441045552559"/>
    <n v="2.1074815595363541"/>
    <x v="125"/>
    <n v="-4.2705000000000002"/>
  </r>
  <r>
    <x v="73"/>
    <s v="music"/>
    <x v="0"/>
    <m/>
    <s v="Canadian"/>
    <s v="J'irai jusqau bout"/>
    <n v="10000"/>
    <n v="10434"/>
    <n v="6"/>
    <n v="10478"/>
    <n v="44"/>
    <n v="1.0396198875314839"/>
    <n v="4.5662100456621006"/>
    <x v="126"/>
    <n v="-9.6359999999999992"/>
  </r>
  <r>
    <x v="104"/>
    <s v="film"/>
    <x v="10"/>
    <m/>
    <m/>
    <s v="Xala"/>
    <n v="7800"/>
    <n v="7877"/>
    <n v="6"/>
    <m/>
    <n v="-7877"/>
    <e v="#VALUE!"/>
    <n v="3.5616438356164384"/>
    <x v="83"/>
    <n v="2211.6192307692309"/>
  </r>
  <r>
    <x v="105"/>
    <s v="film "/>
    <x v="10"/>
    <m/>
    <m/>
    <s v="el metodo"/>
    <n v="6000"/>
    <n v="6181"/>
    <n v="0.75"/>
    <m/>
    <n v="-6181"/>
    <e v="#VALUE!"/>
    <n v="21.917808219178081"/>
    <x v="83"/>
    <n v="282.00812500000001"/>
  </r>
  <r>
    <x v="106"/>
    <s v="film"/>
    <x v="10"/>
    <m/>
    <m/>
    <s v="black and white in color"/>
    <n v="4700"/>
    <n v="4762"/>
    <n v="0.41666666666666669"/>
    <m/>
    <n v="-4762"/>
    <e v="#VALUE!"/>
    <n v="30.904109589041095"/>
    <x v="83"/>
    <n v="154.08953900709218"/>
  </r>
  <r>
    <x v="107"/>
    <s v="music"/>
    <x v="2"/>
    <m/>
    <m/>
    <s v="Doudou reflechi"/>
    <n v="3900"/>
    <n v="3983"/>
    <n v="8"/>
    <n v="15199"/>
    <n v="11216"/>
    <n v="453.68145058259432"/>
    <n v="1.3356164383561644"/>
    <x v="127"/>
    <n v="-8397.6205128205129"/>
  </r>
  <r>
    <x v="54"/>
    <s v="music"/>
    <x v="3"/>
    <m/>
    <m/>
    <s v="Hold me now DANCER"/>
    <n v="3900"/>
    <n v="3970"/>
    <n v="7"/>
    <n v="3972"/>
    <n v="2"/>
    <n v="1.004181184826423"/>
    <n v="1.5264187866927592"/>
    <x v="128"/>
    <n v="-1.3102564102564103"/>
  </r>
  <r>
    <x v="108"/>
    <s v="music"/>
    <x v="2"/>
    <m/>
    <s v="kompa"/>
    <s v="Live on stage "/>
    <n v="1100"/>
    <n v="1116"/>
    <n v="0.83333333333333337"/>
    <n v="1123"/>
    <n v="7"/>
    <n v="1.0447130419071922"/>
    <n v="3.6164383561643834"/>
    <x v="129"/>
    <n v="-1.9356060606060606"/>
  </r>
  <r>
    <x v="58"/>
    <s v="music"/>
    <x v="8"/>
    <m/>
    <m/>
    <s v="Rhyme Hangover"/>
    <n v="643"/>
    <n v="645"/>
    <n v="0.33333333333333331"/>
    <n v="660"/>
    <n v="15"/>
    <n v="1.1583868796206147"/>
    <n v="5.2849315068493157"/>
    <x v="130"/>
    <n v="-2.8382581648522551"/>
  </r>
  <r>
    <x v="8"/>
    <s v="music"/>
    <x v="0"/>
    <m/>
    <s v="Top 40"/>
    <s v="tourner la page"/>
    <n v="73000000"/>
    <n v="73050355"/>
    <n v="10"/>
    <n v="73194587"/>
    <n v="144232"/>
    <n v="1.0363238420200338"/>
    <n v="20000"/>
    <x v="131"/>
    <n v="-7.2115999999999998"/>
  </r>
  <r>
    <x v="93"/>
    <s v="music"/>
    <x v="7"/>
    <m/>
    <m/>
    <s v="Alamina Badoubaden"/>
    <n v="25000"/>
    <n v="25059"/>
    <n v="8"/>
    <n v="25280"/>
    <n v="221"/>
    <n v="1.0925872564786991"/>
    <n v="8.5616438356164384"/>
    <x v="132"/>
    <n v="-25.812799999999999"/>
  </r>
  <r>
    <x v="109"/>
    <s v="music"/>
    <x v="2"/>
    <m/>
    <m/>
    <s v="Si tu veux de moi"/>
    <n v="5300000"/>
    <n v="5388330"/>
    <n v="17"/>
    <n v="5390739"/>
    <n v="2409"/>
    <n v="1.0069505314618528"/>
    <n v="854.14987912973413"/>
    <x v="133"/>
    <n v="-2.8203481132075474"/>
  </r>
  <r>
    <x v="110"/>
    <s v="music"/>
    <x v="9"/>
    <m/>
    <m/>
    <s v="No Bligh"/>
    <n v="989000"/>
    <n v="989840"/>
    <n v="8"/>
    <n v="996365"/>
    <n v="6525"/>
    <n v="1.0946210246481243"/>
    <n v="338.69863013698631"/>
    <x v="134"/>
    <n v="-19.264914054600606"/>
  </r>
  <r>
    <x v="111"/>
    <s v="music"/>
    <x v="0"/>
    <m/>
    <m/>
    <s v="C'est Bientot La Fin"/>
    <n v="15791000"/>
    <n v="15792671"/>
    <n v="12"/>
    <n v="15811125"/>
    <n v="18454"/>
    <n v="1.0195339640344747"/>
    <n v="3605.2511415525114"/>
    <x v="135"/>
    <n v="-5.1186447976695586"/>
  </r>
  <r>
    <x v="112"/>
    <s v="music"/>
    <x v="8"/>
    <m/>
    <m/>
    <s v="Ex Girl To Next Girl"/>
    <n v="70000"/>
    <n v="70963"/>
    <n v="14"/>
    <n v="70998"/>
    <n v="35"/>
    <n v="1.0055216390573667"/>
    <n v="13.698630136986301"/>
    <x v="136"/>
    <n v="-2.5549999999999997"/>
  </r>
  <r>
    <x v="113"/>
    <s v="music"/>
    <x v="13"/>
    <m/>
    <s v="british invasion 2.0"/>
    <s v="Clocks"/>
    <n v="443000000"/>
    <n v="443614818"/>
    <n v="12"/>
    <n v="444793326"/>
    <n v="1178508"/>
    <n v="1.0541703294655875"/>
    <n v="101141.55251141553"/>
    <x v="137"/>
    <n v="-11.652065553047404"/>
  </r>
  <r>
    <x v="114"/>
    <s v="music"/>
    <x v="13"/>
    <m/>
    <s v="british invasion 2.0"/>
    <s v="Paradise"/>
    <n v="1700000000"/>
    <n v="1758879651"/>
    <n v="11"/>
    <n v="1762138060"/>
    <n v="3258409"/>
    <n v="1.0401490420319541"/>
    <n v="423412.20423412207"/>
    <x v="138"/>
    <n v="-7.6955953735294109"/>
  </r>
  <r>
    <x v="115"/>
    <s v="music"/>
    <x v="1"/>
    <m/>
    <m/>
    <s v="Breakfast at Tiffany's"/>
    <n v="6500000"/>
    <n v="6517894"/>
    <n v="15"/>
    <n v="6523802"/>
    <n v="5908"/>
    <n v="1.014310456110058"/>
    <n v="1187.2146118721462"/>
    <x v="139"/>
    <n v="-4.9763538461538452"/>
  </r>
  <r>
    <x v="116"/>
    <s v="music"/>
    <x v="1"/>
    <m/>
    <s v="rnb"/>
    <s v="Ex Factor"/>
    <n v="132000000"/>
    <n v="132278168"/>
    <n v="13"/>
    <n v="132784281"/>
    <n v="506113"/>
    <n v="1.07387912827137"/>
    <n v="27818.756585879873"/>
    <x v="140"/>
    <n v="-18.193228674242423"/>
  </r>
  <r>
    <x v="117"/>
    <s v="music"/>
    <x v="8"/>
    <s v="Tier 1"/>
    <m/>
    <s v="Inside Out"/>
    <n v="31000"/>
    <n v="31156"/>
    <n v="4"/>
    <n v="31316"/>
    <n v="160"/>
    <n v="1.0542860139322745"/>
    <n v="21.232876712328768"/>
    <x v="141"/>
    <n v="-7.5354838709677425"/>
  </r>
  <r>
    <x v="118"/>
    <s v="music"/>
    <x v="9"/>
    <m/>
    <m/>
    <s v="Yuh Nice"/>
    <n v="50000"/>
    <n v="50753"/>
    <n v="6"/>
    <n v="50909"/>
    <n v="156"/>
    <n v="1.0337580509354967"/>
    <n v="22.831050228310502"/>
    <x v="142"/>
    <n v="-6.8327999999999998"/>
  </r>
  <r>
    <x v="119"/>
    <s v="music"/>
    <x v="8"/>
    <s v="Tier 1"/>
    <m/>
    <s v="All For One"/>
    <n v="672000"/>
    <n v="672804"/>
    <n v="4"/>
    <n v="675880"/>
    <n v="3076"/>
    <n v="1.0629756729989661"/>
    <n v="460.27397260273972"/>
    <x v="143"/>
    <n v="-6.6829761904761904"/>
  </r>
  <r>
    <x v="110"/>
    <s v="music"/>
    <x v="9"/>
    <m/>
    <m/>
    <s v="I'm Still in Love With You (feat Sasha)"/>
    <n v="374000000"/>
    <n v="374221825"/>
    <n v="13"/>
    <n v="377009875"/>
    <n v="2788050"/>
    <n v="1.1571767496109817"/>
    <n v="78819.810326659644"/>
    <x v="144"/>
    <n v="-35.372452540106949"/>
  </r>
  <r>
    <x v="120"/>
    <s v="music"/>
    <x v="1"/>
    <m/>
    <s v="soul"/>
    <s v="No Time To Lose"/>
    <n v="388000"/>
    <n v="388369"/>
    <n v="12"/>
    <n v="388610"/>
    <n v="241"/>
    <n v="1.0080132028120314"/>
    <n v="88.584474885844756"/>
    <x v="145"/>
    <n v="-2.7205670103092778"/>
  </r>
  <r>
    <x v="121"/>
    <s v="music"/>
    <x v="2"/>
    <m/>
    <m/>
    <s v="La Roue Qui Tourne"/>
    <n v="4700000"/>
    <n v="4791684"/>
    <n v="9"/>
    <n v="4796763"/>
    <n v="5079"/>
    <n v="1.0164208419428187"/>
    <n v="1430.7458143074582"/>
    <x v="146"/>
    <n v="-3.5498968085106379"/>
  </r>
  <r>
    <x v="122"/>
    <s v="music"/>
    <x v="1"/>
    <m/>
    <s v="Canadian"/>
    <s v="Fallen"/>
    <n v="13608902"/>
    <n v="13609297"/>
    <n v="14"/>
    <n v="13624605"/>
    <n v="15308"/>
    <n v="1.0186271802977247"/>
    <n v="2663.1902152641878"/>
    <x v="147"/>
    <n v="-5.7479934825013803"/>
  </r>
  <r>
    <x v="123"/>
    <s v="book"/>
    <x v="10"/>
    <m/>
    <m/>
    <s v="The psychology of Lily Bart, House of Mirth-abookolive youtube channel"/>
    <n v="14450"/>
    <n v="14450"/>
    <n v="4"/>
    <m/>
    <n v="-14450"/>
    <e v="#VALUE!"/>
    <n v="9.8972602739726021"/>
    <x v="83"/>
    <n v="146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
  <r>
    <n v="933297681"/>
    <n v="730279"/>
    <n v="1.0162920322554336"/>
    <n v="510684.9315068493"/>
    <x v="0"/>
    <n v="-1.4299991148068669"/>
  </r>
  <r>
    <n v="784730672"/>
    <n v="3681657"/>
    <n v="1.1008320231356268"/>
    <n v="164383.56164383562"/>
    <x v="1"/>
    <n v="-22.396746749999998"/>
  </r>
  <r>
    <n v="347489771"/>
    <n v="354763"/>
    <n v="1.0202797278121944"/>
    <n v="237671.23287671234"/>
    <x v="2"/>
    <n v="-1.4926627665706051"/>
  </r>
  <r>
    <n v="124642921"/>
    <n v="277827"/>
    <n v="1.0424205118754386"/>
    <n v="33972.602739726026"/>
    <x v="3"/>
    <n v="-8.1779721774193561"/>
  </r>
  <r>
    <n v="17591525"/>
    <n v="7804"/>
    <n v="1.0074281818830466"/>
    <n v="4657.5342465753429"/>
    <x v="4"/>
    <n v="-1.6755647058823528"/>
  </r>
  <r>
    <n v="94449630"/>
    <n v="153221"/>
    <n v="1.030235787958365"/>
    <n v="28614.916286149164"/>
    <x v="5"/>
    <n v="-5.3545849468085107"/>
  </r>
  <r>
    <n v="84779011"/>
    <n v="238923"/>
    <n v="1.0527855976520579"/>
    <n v="23013.698630136987"/>
    <x v="6"/>
    <n v="-10.381773214285714"/>
  </r>
  <r>
    <n v="80659020"/>
    <n v="157484"/>
    <n v="1.0361814529800235"/>
    <n v="16859.852476290831"/>
    <x v="7"/>
    <n v="-9.3407697499999998"/>
  </r>
  <r>
    <n v="80303494"/>
    <n v="260886"/>
    <n v="1.0609035855339206"/>
    <n v="16649.104320337196"/>
    <x v="8"/>
    <n v="-15.669671772151901"/>
  </r>
  <r>
    <n v="7236277"/>
    <n v="3580"/>
    <n v="1.0078444265565629"/>
    <n v="1232.8767123287671"/>
    <x v="9"/>
    <n v="-2.903777777777778"/>
  </r>
  <r>
    <n v="69556888"/>
    <n v="126954"/>
    <n v="1.033504215165147"/>
    <n v="14541.622760800843"/>
    <x v="10"/>
    <n v="-8.7303873913043475"/>
  </r>
  <r>
    <n v="56407424"/>
    <n v="338508"/>
    <n v="1.1130150836183414"/>
    <n v="50228.310502283108"/>
    <x v="11"/>
    <n v="-6.7393865454545452"/>
  </r>
  <r>
    <n v="4815098"/>
    <n v="1896"/>
    <n v="1.0060771489600739"/>
    <n v="146.11872146118722"/>
    <x v="12"/>
    <n v="-12.97575"/>
  </r>
  <r>
    <n v="42370090"/>
    <n v="24429"/>
    <n v="1.010176662647394"/>
    <n v="11506.849315068494"/>
    <x v="13"/>
    <n v="-2.1229964285714287"/>
  </r>
  <r>
    <n v="42848878"/>
    <n v="85961"/>
    <n v="1.0358789703867091"/>
    <n v="8219.17808219178"/>
    <x v="14"/>
    <n v="-10.458588333333335"/>
  </r>
  <r>
    <n v="40716734"/>
    <n v="88821"/>
    <n v="1.0389584346093976"/>
    <n v="7827.7886497064583"/>
    <x v="15"/>
    <n v="-11.346882749999999"/>
  </r>
  <r>
    <n v="39610050"/>
    <n v="30208"/>
    <n v="1.0134307964161913"/>
    <n v="8219.17808219178"/>
    <x v="16"/>
    <n v="-3.6753066666666672"/>
  </r>
  <r>
    <n v="36530452"/>
    <n v="47009"/>
    <n v="1.0226599285564368"/>
    <n v="10958.904109589041"/>
    <x v="17"/>
    <n v="-4.2895712499999998"/>
  </r>
  <r>
    <n v="3559312"/>
    <n v="17789"/>
    <n v="1.0782812162137394"/>
    <n v="1598.1735159817351"/>
    <x v="18"/>
    <n v="-11.13083142857143"/>
  </r>
  <r>
    <n v="31800658"/>
    <n v="24493"/>
    <n v="1.0133935831356156"/>
    <n v="14155.251141552511"/>
    <x v="19"/>
    <n v="-1.730311935483871"/>
  </r>
  <r>
    <n v="24602996"/>
    <n v="59237"/>
    <n v="1.0418204337740933"/>
    <n v="13150.684931506848"/>
    <x v="20"/>
    <n v="-4.5044802083333337"/>
  </r>
  <r>
    <n v="23246478"/>
    <n v="22571"/>
    <n v="1.0166042048560471"/>
    <n v="9001.9569471624272"/>
    <x v="21"/>
    <n v="-2.5073436956521737"/>
  </r>
  <r>
    <n v="22060314"/>
    <n v="114163"/>
    <n v="1.0914197810459096"/>
    <n v="9589.0410958904104"/>
    <x v="22"/>
    <n v="-11.905570000000001"/>
  </r>
  <r>
    <n v="19881180"/>
    <n v="28275"/>
    <n v="1.0241862951996372"/>
    <n v="7436.3992172211347"/>
    <x v="23"/>
    <n v="-3.8022434210526317"/>
  </r>
  <r>
    <n v="19129180"/>
    <n v="103438"/>
    <n v="1.0948683021534305"/>
    <n v="13013.698630136987"/>
    <x v="24"/>
    <n v="-7.9483936842105258"/>
  </r>
  <r>
    <n v="17503413"/>
    <n v="2640"/>
    <n v="1.0025186344164034"/>
    <n v="5175.0380517503809"/>
    <x v="25"/>
    <n v="-0.51014117647058821"/>
  </r>
  <r>
    <n v="17573755"/>
    <n v="104884"/>
    <n v="1.104646739412007"/>
    <n v="3881.2785388127854"/>
    <x v="26"/>
    <n v="-27.02305411764706"/>
  </r>
  <r>
    <n v="16294973"/>
    <n v="74514"/>
    <n v="1.0788730147524686"/>
    <n v="2922.3744292237443"/>
    <x v="27"/>
    <n v="-25.497759375000001"/>
  </r>
  <r>
    <n v="15447065"/>
    <n v="1295"/>
    <n v="1.0013886660971423"/>
    <n v="4109.58904109589"/>
    <x v="28"/>
    <n v="-0.31511666666666671"/>
  </r>
  <r>
    <n v="14397456"/>
    <n v="44047"/>
    <n v="1.0517092691221555"/>
    <n v="6392.6940639269405"/>
    <x v="29"/>
    <n v="-6.8902092857142865"/>
  </r>
  <r>
    <n v="14870370"/>
    <n v="36182"/>
    <n v="1.040995464288569"/>
    <n v="4794.5205479452052"/>
    <x v="30"/>
    <n v="-7.5465314285714289"/>
  </r>
  <r>
    <n v="13919540"/>
    <n v="7029"/>
    <n v="1.0083405466866942"/>
    <n v="2374.4292237442924"/>
    <x v="31"/>
    <n v="-2.9602903846153845"/>
  </r>
  <r>
    <n v="11142412"/>
    <n v="20020"/>
    <n v="1.029580183847649"/>
    <n v="2511.4155251141551"/>
    <x v="32"/>
    <n v="-7.9715999999999996"/>
  </r>
  <r>
    <n v="11097831"/>
    <n v="16921"/>
    <n v="1.0250403257762639"/>
    <n v="1883.5616438356165"/>
    <x v="33"/>
    <n v="-8.9835127272727284"/>
  </r>
  <r>
    <n v="7815524"/>
    <n v="39647"/>
    <n v="1.0838164910311734"/>
    <n v="2636.9863013698632"/>
    <x v="34"/>
    <n v="-15.034966233766232"/>
  </r>
  <r>
    <n v="6790623"/>
    <n v="2146"/>
    <n v="1.0049836682168125"/>
    <n v="1668.7422166874221"/>
    <x v="35"/>
    <n v="-1.2859985074626867"/>
  </r>
  <r>
    <n v="6409340"/>
    <n v="53262"/>
    <n v="1.1390293387385302"/>
    <n v="1917.8082191780823"/>
    <x v="36"/>
    <n v="-27.77232857142857"/>
  </r>
  <r>
    <n v="5989855"/>
    <n v="16524"/>
    <n v="1.0439827138641338"/>
    <n v="2020.5479452054794"/>
    <x v="37"/>
    <n v="-8.1779796610169484"/>
  </r>
  <r>
    <n v="5577876"/>
    <n v="12017"/>
    <n v="1.0340287250896278"/>
    <n v="1255.7077625570776"/>
    <x v="38"/>
    <n v="-9.569901818181819"/>
  </r>
  <r>
    <n v="4760151"/>
    <n v="1735"/>
    <n v="1.0056198325219281"/>
    <n v="1430.7458143074582"/>
    <x v="39"/>
    <n v="-1.2126542553191488"/>
  </r>
  <r>
    <n v="4709515"/>
    <n v="1987"/>
    <n v="1.0065035943290179"/>
    <n v="1287.6712328767123"/>
    <x v="40"/>
    <n v="-1.5430957446808511"/>
  </r>
  <r>
    <n v="4743819"/>
    <n v="4651"/>
    <n v="1.0151847455240286"/>
    <n v="1609.5890410958905"/>
    <x v="41"/>
    <n v="-2.8895574468085106"/>
  </r>
  <r>
    <n v="4560889"/>
    <n v="28306"/>
    <n v="1.0997929225978991"/>
    <n v="6164.3835616438355"/>
    <x v="42"/>
    <n v="-4.5918622222222218"/>
  </r>
  <r>
    <n v="4199469"/>
    <n v="7350"/>
    <n v="1.0270479597806936"/>
    <n v="1123.2876712328766"/>
    <x v="43"/>
    <n v="-6.5432926829268299"/>
  </r>
  <r>
    <n v="4130199"/>
    <n v="40785"/>
    <n v="1.1622217760840527"/>
    <n v="996.2640099626401"/>
    <x v="44"/>
    <n v="-40.937943750000002"/>
  </r>
  <r>
    <n v="153462"/>
    <n v="773"/>
    <n v="1.061967538705701"/>
    <n v="1249.3150684931509"/>
    <x v="45"/>
    <n v="-0.61873903508771921"/>
  </r>
  <r>
    <n v="3961396"/>
    <n v="19167"/>
    <n v="1.0762499386698225"/>
    <n v="763.20939334637967"/>
    <x v="46"/>
    <n v="-25.113684615384614"/>
  </r>
  <r>
    <n v="3761053"/>
    <n v="18783"/>
    <n v="1.078516424798696"/>
    <n v="1267.1232876712329"/>
    <x v="47"/>
    <n v="-14.823340540540542"/>
  </r>
  <r>
    <n v="3226881"/>
    <n v="1756"/>
    <n v="1.0081886701139904"/>
    <n v="584.47488584474888"/>
    <x v="48"/>
    <n v="-3.0044062500000002"/>
  </r>
  <r>
    <n v="3190829"/>
    <n v="26575"/>
    <n v="1.1327599297905804"/>
    <n v="1213.3072407045011"/>
    <x v="49"/>
    <n v="-21.902943548387096"/>
  </r>
  <r>
    <n v="2845336"/>
    <n v="119348"/>
    <n v="1.8618252439234559"/>
    <n v="1849.3150684931506"/>
    <x v="50"/>
    <n v="-64.536325925925922"/>
  </r>
  <r>
    <n v="2788379"/>
    <n v="13205"/>
    <n v="1.0727873887568178"/>
    <n v="1479.4520547945206"/>
    <x v="51"/>
    <n v="-8.9256018518518516"/>
  </r>
  <r>
    <n v="2753724"/>
    <n v="16657"/>
    <n v="1.0938014461880599"/>
    <n v="569.02002107481565"/>
    <x v="52"/>
    <n v="-29.273135185185183"/>
  </r>
  <r>
    <n v="2639870"/>
    <n v="1131"/>
    <n v="1.0063547946586662"/>
    <n v="1187.2146118721462"/>
    <x v="53"/>
    <n v="-0.95265"/>
  </r>
  <r>
    <n v="2601205"/>
    <n v="16928"/>
    <n v="1.1008544939488774"/>
    <n v="978.47358121330728"/>
    <x v="54"/>
    <n v="-17.300415999999998"/>
  </r>
  <r>
    <n v="2542825"/>
    <n v="16586"/>
    <n v="1.1009338041221088"/>
    <n v="856.16438356164383"/>
    <x v="55"/>
    <n v="-19.372448000000002"/>
  </r>
  <r>
    <n v="2312856"/>
    <n v="1100"/>
    <n v="1.0069935909042826"/>
    <n v="525.1141552511416"/>
    <x v="56"/>
    <n v="-2.094782608695652"/>
  </r>
  <r>
    <n v="2356934"/>
    <n v="5913"/>
    <n v="1.0374901993313808"/>
    <n v="900.19569471624266"/>
    <x v="57"/>
    <n v="-6.5685717391304346"/>
  </r>
  <r>
    <n v="2093626"/>
    <n v="806"/>
    <n v="1.0056187050553262"/>
    <n v="782.77886497064583"/>
    <x v="58"/>
    <n v="-1.0296650000000001"/>
  </r>
  <r>
    <n v="2062077"/>
    <n v="2866"/>
    <n v="1.0204110791884911"/>
    <n v="391.38943248532291"/>
    <x v="59"/>
    <n v="-7.3226300000000002"/>
  </r>
  <r>
    <n v="3816208"/>
    <n v="1988487"/>
    <n v="1831.6951140195715"/>
    <n v="704.5009784735812"/>
    <x v="60"/>
    <n v="-2822.5468249999999"/>
  </r>
  <r>
    <n v="1825306"/>
    <n v="835"/>
    <n v="1.0066168696042839"/>
    <n v="616.43835616438355"/>
    <x v="61"/>
    <n v="-1.3545555555555555"/>
  </r>
  <r>
    <n v="1838283"/>
    <n v="5005"/>
    <n v="1.0400460632908139"/>
    <n v="547.94520547945206"/>
    <x v="62"/>
    <n v="-9.1341250000000009"/>
  </r>
  <r>
    <n v="1834286"/>
    <n v="4878"/>
    <n v="1.0390911518361337"/>
    <n v="493.15068493150687"/>
    <x v="63"/>
    <n v="-9.8915000000000006"/>
  </r>
  <r>
    <n v="1823985"/>
    <n v="14672"/>
    <n v="1.1228842128343779"/>
    <n v="616.43835616438355"/>
    <x v="64"/>
    <n v="-23.801244444444443"/>
  </r>
  <r>
    <n v="1547284"/>
    <n v="843"/>
    <n v="1.0077947869190833"/>
    <n v="456.62100456621005"/>
    <x v="65"/>
    <n v="-1.8461699999999999"/>
  </r>
  <r>
    <n v="1597850"/>
    <n v="2651"/>
    <n v="1.0239791590480778"/>
    <n v="342.46575342465752"/>
    <x v="66"/>
    <n v="-7.74092"/>
  </r>
  <r>
    <n v="1470058"/>
    <n v="942"/>
    <n v="1.0091408675346289"/>
    <n v="255.70776255707761"/>
    <x v="67"/>
    <n v="-3.6838928571428573"/>
  </r>
  <r>
    <n v="1417884"/>
    <n v="3810"/>
    <n v="1.0387880635366853"/>
    <n v="547.94520547945206"/>
    <x v="68"/>
    <n v="-6.9532500000000006"/>
  </r>
  <r>
    <n v="1468923"/>
    <n v="9970"/>
    <n v="1.1011262324278734"/>
    <n v="295.04741833508956"/>
    <x v="69"/>
    <n v="-33.791178571428574"/>
  </r>
  <r>
    <n v="1333388"/>
    <n v="1586"/>
    <n v="1.0169151612496767"/>
    <n v="1187.2146118721462"/>
    <x v="70"/>
    <n v="-1.3358999999999999"/>
  </r>
  <r>
    <n v="1306130"/>
    <n v="26"/>
    <n v="1.0002803686197184"/>
    <n v="237.44292237442923"/>
    <x v="71"/>
    <n v="-0.10950000000000004"/>
  </r>
  <r>
    <n v="1368915"/>
    <n v="7040"/>
    <n v="1.0753414584824337"/>
    <n v="890.41095890410963"/>
    <x v="72"/>
    <n v="-7.9064615384615378"/>
  </r>
  <r>
    <n v="1257474"/>
    <n v="6964"/>
    <n v="1.0808519170776898"/>
    <n v="657.53424657534242"/>
    <x v="73"/>
    <n v="-10.591083333333335"/>
  </r>
  <r>
    <n v="1150288"/>
    <n v="783"/>
    <n v="1.0095443074466979"/>
    <n v="215.26418786692759"/>
    <x v="74"/>
    <n v="-3.6373909090909091"/>
  </r>
  <r>
    <n v="1084707"/>
    <n v="4883"/>
    <n v="1.0645356334163889"/>
    <n v="249.06600249066003"/>
    <x v="75"/>
    <n v="-19.605245"/>
  </r>
  <r>
    <n v="964754"/>
    <n v="13539"/>
    <n v="1.2131009615864237"/>
    <n v="1298.6301369863013"/>
    <x v="76"/>
    <n v="-10.425601265822785"/>
  </r>
  <r>
    <n v="840556"/>
    <n v="1350"/>
    <n v="1.0221489940876778"/>
    <n v="176.60695468914648"/>
    <x v="77"/>
    <n v="-7.6440930787589494"/>
  </r>
  <r>
    <n v="729442"/>
    <n v="3186"/>
    <n v="1.0607172010292518"/>
    <n v="331.05022831050229"/>
    <x v="78"/>
    <n v="-9.6239172413793099"/>
  </r>
  <r>
    <n v="696640"/>
    <n v="6332"/>
    <n v="1.12998600450977"/>
    <n v="943.83561643835617"/>
    <x v="79"/>
    <n v="-6.7087953555878084"/>
  </r>
  <r>
    <n v="586366"/>
    <n v="1578"/>
    <n v="1.036382018098988"/>
    <n v="160"/>
    <x v="80"/>
    <n v="-9.8625000000000007"/>
  </r>
  <r>
    <n v="534055"/>
    <n v="357"/>
    <n v="1.0088544825519985"/>
    <n v="216.43835616438355"/>
    <x v="81"/>
    <n v="-1.6494303797468355"/>
  </r>
  <r>
    <n v="540804"/>
    <n v="24211"/>
    <n v="1.8020600536328839"/>
    <n v="98.630136986301366"/>
    <x v="82"/>
    <n v="-245.47263888888887"/>
  </r>
  <r>
    <m/>
    <n v="-516579"/>
    <e v="#VALUE!"/>
    <n v="705.47945205479448"/>
    <x v="83"/>
    <n v="732.23819417475727"/>
  </r>
  <r>
    <n v="476960"/>
    <n v="1490"/>
    <n v="1.0416817569306862"/>
    <n v="162.67123287671234"/>
    <x v="84"/>
    <n v="-9.1595789473684199"/>
  </r>
  <r>
    <n v="479786"/>
    <n v="4861"/>
    <n v="1.1415982545454817"/>
    <n v="259.17808219178085"/>
    <x v="85"/>
    <n v="-18.755443974630019"/>
  </r>
  <r>
    <n v="470418"/>
    <n v="359"/>
    <n v="1.0100170593583435"/>
    <n v="183.95303326810176"/>
    <x v="86"/>
    <n v="-1.9515851063829786"/>
  </r>
  <r>
    <n v="1230333"/>
    <n v="20472"/>
    <n v="1.262446708223665"/>
    <n v="368.10380517503808"/>
    <x v="87"/>
    <n v="-55.614747014813673"/>
  </r>
  <r>
    <n v="1138238"/>
    <n v="7101"/>
    <n v="1.0908509102428567"/>
    <n v="602.7397260273973"/>
    <x v="88"/>
    <n v="-11.781204545454544"/>
  </r>
  <r>
    <n v="2829543"/>
    <n v="12230"/>
    <n v="1.0662960918880751"/>
    <n v="479.45205479452056"/>
    <x v="89"/>
    <n v="-25.508285714285712"/>
  </r>
  <r>
    <n v="432771"/>
    <n v="1563"/>
    <n v="1.0479734745997269"/>
    <n v="235.61643835616439"/>
    <x v="90"/>
    <n v="-6.6336627906976737"/>
  </r>
  <r>
    <n v="407731"/>
    <n v="578"/>
    <n v="1.018479752936891"/>
    <n v="85.774499473129609"/>
    <x v="91"/>
    <n v="-6.738599508599509"/>
  </r>
  <r>
    <n v="403471"/>
    <n v="3733"/>
    <n v="1.1267532634978781"/>
    <n v="136.64383561643837"/>
    <x v="92"/>
    <n v="-27.319197994987466"/>
  </r>
  <r>
    <n v="402432"/>
    <n v="5949"/>
    <n v="1.2099193874192333"/>
    <n v="1082.1917808219177"/>
    <x v="93"/>
    <n v="-5.4971772151898737"/>
  </r>
  <r>
    <n v="386790"/>
    <n v="1796"/>
    <n v="1.0615371516782679"/>
    <n v="150.68493150684932"/>
    <x v="94"/>
    <n v="-11.918909090909089"/>
  </r>
  <r>
    <n v="358988"/>
    <n v="1480"/>
    <n v="1.0541308752130787"/>
    <n v="163.01369863013699"/>
    <x v="95"/>
    <n v="-9.0789915966386552"/>
  </r>
  <r>
    <n v="335849"/>
    <n v="1448"/>
    <n v="1.0563739094892817"/>
    <n v="114.38356164383562"/>
    <x v="96"/>
    <n v="-12.659161676646706"/>
  </r>
  <r>
    <m/>
    <n v="-332157"/>
    <e v="#VALUE!"/>
    <n v="82.689912826899132"/>
    <x v="83"/>
    <n v="4016.8986596385539"/>
  </r>
  <r>
    <m/>
    <n v="-324836"/>
    <e v="#VALUE!"/>
    <n v="221.23287671232876"/>
    <x v="83"/>
    <n v="1468.2989473684211"/>
  </r>
  <r>
    <m/>
    <n v="-308048"/>
    <e v="#VALUE!"/>
    <n v="93.455098934550989"/>
    <x v="83"/>
    <n v="3296.2139413680779"/>
  </r>
  <r>
    <n v="263314"/>
    <n v="875"/>
    <n v="1.0423356391235228"/>
    <n v="89.726027397260268"/>
    <x v="97"/>
    <n v="-9.7519083969465647"/>
  </r>
  <r>
    <n v="249642"/>
    <n v="217"/>
    <n v="1.0108605820248631"/>
    <n v="56.849315068493148"/>
    <x v="98"/>
    <n v="-3.8171084337349397"/>
  </r>
  <r>
    <n v="226826"/>
    <n v="766"/>
    <n v="1.0425128492369149"/>
    <n v="41.278538812785385"/>
    <x v="99"/>
    <n v="-18.556858407079645"/>
  </r>
  <r>
    <m/>
    <n v="-226320"/>
    <e v="#VALUE!"/>
    <n v="44.227005870841488"/>
    <x v="83"/>
    <n v="5117.2353982300883"/>
  </r>
  <r>
    <m/>
    <n v="-225155"/>
    <e v="#VALUE!"/>
    <n v="122.73972602739725"/>
    <x v="83"/>
    <n v="1834.41015625"/>
  </r>
  <r>
    <n v="215130"/>
    <n v="2153"/>
    <n v="1.1306428289730421"/>
    <n v="145.20547945205479"/>
    <x v="100"/>
    <n v="-14.827264150943398"/>
  </r>
  <r>
    <n v="206436"/>
    <n v="1859"/>
    <n v="1.1164143056412377"/>
    <n v="111.78082191780823"/>
    <x v="101"/>
    <n v="-16.630759803921567"/>
  </r>
  <r>
    <n v="197126"/>
    <n v="185"/>
    <n v="1.0115064596215981"/>
    <n v="44.748858447488587"/>
    <x v="102"/>
    <n v="-4.1341836734693871"/>
  </r>
  <r>
    <n v="187734"/>
    <n v="1026"/>
    <n v="1.0685819926482196"/>
    <n v="72.798434442270064"/>
    <x v="103"/>
    <n v="-14.093709677419355"/>
  </r>
  <r>
    <n v="174392"/>
    <n v="251"/>
    <n v="1.0175204738569417"/>
    <n v="59.589041095890408"/>
    <x v="104"/>
    <n v="-4.2121839080459775"/>
  </r>
  <r>
    <m/>
    <n v="-152907"/>
    <e v="#VALUE!"/>
    <n v="32.033719704952581"/>
    <x v="83"/>
    <n v="4773.3139144736842"/>
  </r>
  <r>
    <n v="145565"/>
    <n v="821"/>
    <n v="1.0693164853622759"/>
    <n v="78.904109589041099"/>
    <x v="105"/>
    <n v="-10.405034722222222"/>
  </r>
  <r>
    <n v="145255"/>
    <n v="1246"/>
    <n v="1.1072578271513176"/>
    <n v="30.136986301369863"/>
    <x v="106"/>
    <n v="-41.344545454545454"/>
  </r>
  <r>
    <n v="132140"/>
    <n v="597"/>
    <n v="1.0546967748757505"/>
    <n v="44.863013698630134"/>
    <x v="107"/>
    <n v="-13.307175572519085"/>
  </r>
  <r>
    <m/>
    <n v="-130976"/>
    <e v="#VALUE!"/>
    <n v="39.573820395738203"/>
    <x v="83"/>
    <n v="3309.6627692307693"/>
  </r>
  <r>
    <n v="130399"/>
    <n v="446"/>
    <n v="1.0410954255097347"/>
    <n v="44.178082191780824"/>
    <x v="108"/>
    <n v="-10.095503875968991"/>
  </r>
  <r>
    <n v="127599"/>
    <n v="237"/>
    <n v="1.0220732118202012"/>
    <n v="34.794520547945204"/>
    <x v="109"/>
    <n v="-6.8114173228346457"/>
  </r>
  <r>
    <m/>
    <n v="-127082"/>
    <e v="#VALUE!"/>
    <n v="49.315068493150683"/>
    <x v="83"/>
    <n v="2576.9405555555554"/>
  </r>
  <r>
    <n v="114826"/>
    <n v="8"/>
    <n v="1.0008120692983624"/>
    <n v="22.309197651663403"/>
    <x v="110"/>
    <n v="-0.35859649122807025"/>
  </r>
  <r>
    <m/>
    <n v="-110889"/>
    <e v="#VALUE!"/>
    <n v="37.671232876712331"/>
    <x v="83"/>
    <n v="2943.5989090909088"/>
  </r>
  <r>
    <n v="98708"/>
    <n v="263"/>
    <n v="1.0311075974242485"/>
    <n v="44.748858447488587"/>
    <x v="111"/>
    <n v="-5.8772448979591827"/>
  </r>
  <r>
    <n v="84454"/>
    <n v="1584"/>
    <n v="1.2366543825749696"/>
    <n v="20.423412204234122"/>
    <x v="112"/>
    <n v="-77.558048780487809"/>
  </r>
  <r>
    <m/>
    <n v="-81512"/>
    <e v="#VALUE!"/>
    <n v="332.87671232876716"/>
    <x v="83"/>
    <n v="244.87144032921807"/>
  </r>
  <r>
    <n v="62880"/>
    <n v="219"/>
    <n v="1.0392190505457184"/>
    <n v="21.232876712328768"/>
    <x v="113"/>
    <n v="-10.314193548387097"/>
  </r>
  <r>
    <n v="59883"/>
    <n v="522"/>
    <n v="1.100552085715752"/>
    <n v="20.205479452054796"/>
    <x v="114"/>
    <n v="-25.834576271186439"/>
  </r>
  <r>
    <m/>
    <n v="-49908"/>
    <e v="#VALUE!"/>
    <n v="13.424657534246576"/>
    <x v="83"/>
    <n v="3717.6367346938773"/>
  </r>
  <r>
    <n v="146565"/>
    <n v="293"/>
    <n v="1.0240607974138651"/>
    <n v="50"/>
    <x v="115"/>
    <n v="-5.86"/>
  </r>
  <r>
    <n v="38297"/>
    <n v="145"/>
    <n v="1.040750261562849"/>
    <n v="7.4363992172211351"/>
    <x v="116"/>
    <n v="-19.498684210526317"/>
  </r>
  <r>
    <n v="33238"/>
    <n v="173"/>
    <n v="1.0556569174221881"/>
    <n v="11.301369863013699"/>
    <x v="117"/>
    <n v="-15.307878787878789"/>
  </r>
  <r>
    <n v="31613"/>
    <n v="166"/>
    <n v="1.0558854563083682"/>
    <n v="21.232876712328768"/>
    <x v="118"/>
    <n v="-7.8180645161290325"/>
  </r>
  <r>
    <n v="30504"/>
    <n v="99"/>
    <n v="1.0340684563836207"/>
    <n v="10.273972602739725"/>
    <x v="119"/>
    <n v="-9.636000000000001"/>
  </r>
  <r>
    <n v="30990"/>
    <n v="104"/>
    <n v="1.035302557038194"/>
    <n v="10.273972602739725"/>
    <x v="120"/>
    <n v="-10.122666666666667"/>
  </r>
  <r>
    <n v="29500"/>
    <n v="62"/>
    <n v="1.0218620765104836"/>
    <n v="6.1116965226554267"/>
    <x v="121"/>
    <n v="-10.14448275862069"/>
  </r>
  <r>
    <m/>
    <n v="-24274"/>
    <e v="#VALUE!"/>
    <n v="87.671232876712324"/>
    <x v="83"/>
    <n v="276.87531250000001"/>
  </r>
  <r>
    <m/>
    <n v="-24681"/>
    <e v="#VALUE!"/>
    <n v="5.0579557428872501"/>
    <x v="83"/>
    <n v="4879.6393749999997"/>
  </r>
  <r>
    <n v="22363"/>
    <n v="38"/>
    <n v="1.0171608127899743"/>
    <n v="6.6971080669710803"/>
    <x v="122"/>
    <n v="-5.6740909090909097"/>
  </r>
  <r>
    <m/>
    <n v="-102778"/>
    <e v="#VALUE!"/>
    <n v="93.150684931506845"/>
    <x v="83"/>
    <n v="1103.3520588235294"/>
  </r>
  <r>
    <n v="15199"/>
    <n v="7"/>
    <n v="1.0044443274013264"/>
    <n v="4.5662100456621006"/>
    <x v="123"/>
    <n v="-1.5329999999999999"/>
  </r>
  <r>
    <n v="14174"/>
    <n v="10"/>
    <n v="1.0067664462152395"/>
    <n v="5.4794520547945202"/>
    <x v="124"/>
    <n v="-1.8250000000000002"/>
  </r>
  <r>
    <m/>
    <n v="-12662"/>
    <e v="#VALUE!"/>
    <n v="4.6966731898238745"/>
    <x v="83"/>
    <n v="2695.9508333333338"/>
  </r>
  <r>
    <n v="10388"/>
    <n v="9"/>
    <n v="1.0080441045552559"/>
    <n v="2.1074815595363541"/>
    <x v="125"/>
    <n v="-4.2705000000000002"/>
  </r>
  <r>
    <n v="10478"/>
    <n v="44"/>
    <n v="1.0396198875314839"/>
    <n v="4.5662100456621006"/>
    <x v="126"/>
    <n v="-9.6359999999999992"/>
  </r>
  <r>
    <m/>
    <n v="-7877"/>
    <e v="#VALUE!"/>
    <n v="3.5616438356164384"/>
    <x v="83"/>
    <n v="2211.6192307692309"/>
  </r>
  <r>
    <m/>
    <n v="-6181"/>
    <e v="#VALUE!"/>
    <n v="21.917808219178081"/>
    <x v="83"/>
    <n v="282.00812500000001"/>
  </r>
  <r>
    <m/>
    <n v="-4762"/>
    <e v="#VALUE!"/>
    <n v="30.904109589041095"/>
    <x v="83"/>
    <n v="154.08953900709218"/>
  </r>
  <r>
    <n v="15199"/>
    <n v="11216"/>
    <n v="453.68145058259432"/>
    <n v="1.3356164383561644"/>
    <x v="127"/>
    <n v="-8397.6205128205129"/>
  </r>
  <r>
    <n v="3972"/>
    <n v="2"/>
    <n v="1.004181184826423"/>
    <n v="1.5264187866927592"/>
    <x v="128"/>
    <n v="-1.3102564102564103"/>
  </r>
  <r>
    <n v="1123"/>
    <n v="7"/>
    <n v="1.0447130419071922"/>
    <n v="3.6164383561643834"/>
    <x v="129"/>
    <n v="-1.9356060606060606"/>
  </r>
  <r>
    <n v="660"/>
    <n v="15"/>
    <n v="1.1583868796206147"/>
    <n v="5.2849315068493157"/>
    <x v="130"/>
    <n v="-2.8382581648522551"/>
  </r>
  <r>
    <n v="73194587"/>
    <n v="144232"/>
    <n v="1.0363238420200338"/>
    <n v="20000"/>
    <x v="131"/>
    <n v="-7.2115999999999998"/>
  </r>
  <r>
    <n v="25280"/>
    <n v="221"/>
    <n v="1.0925872564786991"/>
    <n v="8.5616438356164384"/>
    <x v="132"/>
    <n v="-25.812799999999999"/>
  </r>
  <r>
    <n v="5390739"/>
    <n v="2409"/>
    <n v="1.0069505314618528"/>
    <n v="854.14987912973413"/>
    <x v="133"/>
    <n v="-2.8203481132075474"/>
  </r>
  <r>
    <n v="996365"/>
    <n v="6525"/>
    <n v="1.0946210246481243"/>
    <n v="338.69863013698631"/>
    <x v="134"/>
    <n v="-19.264914054600606"/>
  </r>
  <r>
    <n v="15811125"/>
    <n v="18454"/>
    <n v="1.0195339640344747"/>
    <n v="3605.2511415525114"/>
    <x v="135"/>
    <n v="-5.1186447976695586"/>
  </r>
  <r>
    <n v="70998"/>
    <n v="35"/>
    <n v="1.0055216390573667"/>
    <n v="13.698630136986301"/>
    <x v="136"/>
    <n v="-2.5549999999999997"/>
  </r>
  <r>
    <n v="444793326"/>
    <n v="1178508"/>
    <n v="1.0541703294655875"/>
    <n v="101141.55251141553"/>
    <x v="137"/>
    <n v="-11.652065553047404"/>
  </r>
  <r>
    <n v="1762138060"/>
    <n v="3258409"/>
    <n v="1.0401490420319541"/>
    <n v="423412.20423412207"/>
    <x v="138"/>
    <n v="-7.6955953735294109"/>
  </r>
  <r>
    <n v="6523802"/>
    <n v="5908"/>
    <n v="1.014310456110058"/>
    <n v="1187.2146118721462"/>
    <x v="139"/>
    <n v="-4.9763538461538452"/>
  </r>
  <r>
    <n v="132784281"/>
    <n v="506113"/>
    <n v="1.07387912827137"/>
    <n v="27818.756585879873"/>
    <x v="140"/>
    <n v="-18.193228674242423"/>
  </r>
  <r>
    <n v="31316"/>
    <n v="160"/>
    <n v="1.0542860139322745"/>
    <n v="21.232876712328768"/>
    <x v="141"/>
    <n v="-7.5354838709677425"/>
  </r>
  <r>
    <n v="50909"/>
    <n v="156"/>
    <n v="1.0337580509354967"/>
    <n v="22.831050228310502"/>
    <x v="142"/>
    <n v="-6.8327999999999998"/>
  </r>
  <r>
    <n v="675880"/>
    <n v="3076"/>
    <n v="1.0629756729989661"/>
    <n v="460.27397260273972"/>
    <x v="143"/>
    <n v="-6.6829761904761904"/>
  </r>
  <r>
    <n v="377009875"/>
    <n v="2788050"/>
    <n v="1.1571767496109817"/>
    <n v="78819.810326659644"/>
    <x v="144"/>
    <n v="-35.372452540106949"/>
  </r>
  <r>
    <n v="388610"/>
    <n v="241"/>
    <n v="1.0080132028120314"/>
    <n v="88.584474885844756"/>
    <x v="145"/>
    <n v="-2.7205670103092778"/>
  </r>
  <r>
    <n v="4796763"/>
    <n v="5079"/>
    <n v="1.0164208419428187"/>
    <n v="1430.7458143074582"/>
    <x v="146"/>
    <n v="-3.5498968085106379"/>
  </r>
  <r>
    <n v="13624605"/>
    <n v="15308"/>
    <n v="1.0186271802977247"/>
    <n v="2663.1902152641878"/>
    <x v="147"/>
    <n v="-5.7479934825013803"/>
  </r>
  <r>
    <m/>
    <n v="-14450"/>
    <e v="#VALUE!"/>
    <n v="9.8972602739726021"/>
    <x v="83"/>
    <n v="146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8">
  <r>
    <x v="0"/>
    <s v="music"/>
    <x v="0"/>
    <x v="0"/>
  </r>
  <r>
    <x v="1"/>
    <s v="music"/>
    <x v="1"/>
    <x v="0"/>
  </r>
  <r>
    <x v="0"/>
    <s v="music"/>
    <x v="0"/>
    <x v="0"/>
  </r>
  <r>
    <x v="2"/>
    <s v="music"/>
    <x v="1"/>
    <x v="0"/>
  </r>
  <r>
    <x v="3"/>
    <s v="music"/>
    <x v="2"/>
    <x v="0"/>
  </r>
  <r>
    <x v="4"/>
    <s v="music"/>
    <x v="3"/>
    <x v="0"/>
  </r>
  <r>
    <x v="2"/>
    <s v="music"/>
    <x v="1"/>
    <x v="0"/>
  </r>
  <r>
    <x v="5"/>
    <s v="music"/>
    <x v="0"/>
    <x v="0"/>
  </r>
  <r>
    <x v="6"/>
    <s v="music"/>
    <x v="0"/>
    <x v="0"/>
  </r>
  <r>
    <x v="7"/>
    <s v="music"/>
    <x v="2"/>
    <x v="0"/>
  </r>
  <r>
    <x v="8"/>
    <s v="music"/>
    <x v="0"/>
    <x v="0"/>
  </r>
  <r>
    <x v="9"/>
    <s v="music"/>
    <x v="4"/>
    <x v="0"/>
  </r>
  <r>
    <x v="10"/>
    <s v="music"/>
    <x v="2"/>
    <x v="0"/>
  </r>
  <r>
    <x v="11"/>
    <s v="music"/>
    <x v="5"/>
    <x v="0"/>
  </r>
  <r>
    <x v="12"/>
    <s v="music"/>
    <x v="5"/>
    <x v="0"/>
  </r>
  <r>
    <x v="13"/>
    <s v="music"/>
    <x v="0"/>
    <x v="0"/>
  </r>
  <r>
    <x v="14"/>
    <s v="music"/>
    <x v="1"/>
    <x v="0"/>
  </r>
  <r>
    <x v="15"/>
    <s v="music"/>
    <x v="3"/>
    <x v="0"/>
  </r>
  <r>
    <x v="16"/>
    <s v="music"/>
    <x v="1"/>
    <x v="0"/>
  </r>
  <r>
    <x v="17"/>
    <s v="music"/>
    <x v="5"/>
    <x v="0"/>
  </r>
  <r>
    <x v="18"/>
    <s v="music"/>
    <x v="0"/>
    <x v="0"/>
  </r>
  <r>
    <x v="19"/>
    <s v="music"/>
    <x v="2"/>
    <x v="0"/>
  </r>
  <r>
    <x v="20"/>
    <s v="music"/>
    <x v="2"/>
    <x v="0"/>
  </r>
  <r>
    <x v="21"/>
    <s v="music"/>
    <x v="2"/>
    <x v="0"/>
  </r>
  <r>
    <x v="22"/>
    <s v="music"/>
    <x v="0"/>
    <x v="0"/>
  </r>
  <r>
    <x v="23"/>
    <s v="music"/>
    <x v="6"/>
    <x v="0"/>
  </r>
  <r>
    <x v="24"/>
    <s v="music"/>
    <x v="4"/>
    <x v="0"/>
  </r>
  <r>
    <x v="25"/>
    <s v="music"/>
    <x v="7"/>
    <x v="0"/>
  </r>
  <r>
    <x v="26"/>
    <s v="music"/>
    <x v="2"/>
    <x v="0"/>
  </r>
  <r>
    <x v="27"/>
    <s v="music"/>
    <x v="8"/>
    <x v="0"/>
  </r>
  <r>
    <x v="28"/>
    <s v="music"/>
    <x v="7"/>
    <x v="0"/>
  </r>
  <r>
    <x v="29"/>
    <s v="music"/>
    <x v="0"/>
    <x v="0"/>
  </r>
  <r>
    <x v="30"/>
    <s v="music"/>
    <x v="8"/>
    <x v="0"/>
  </r>
  <r>
    <x v="25"/>
    <s v="music"/>
    <x v="7"/>
    <x v="0"/>
  </r>
  <r>
    <x v="2"/>
    <s v="music"/>
    <x v="1"/>
    <x v="0"/>
  </r>
  <r>
    <x v="31"/>
    <s v="music"/>
    <x v="5"/>
    <x v="0"/>
  </r>
  <r>
    <x v="32"/>
    <s v="music"/>
    <x v="2"/>
    <x v="0"/>
  </r>
  <r>
    <x v="33"/>
    <s v="music"/>
    <x v="2"/>
    <x v="0"/>
  </r>
  <r>
    <x v="34"/>
    <s v="music"/>
    <x v="2"/>
    <x v="0"/>
  </r>
  <r>
    <x v="35"/>
    <s v="music"/>
    <x v="2"/>
    <x v="0"/>
  </r>
  <r>
    <x v="36"/>
    <s v="music"/>
    <x v="2"/>
    <x v="0"/>
  </r>
  <r>
    <x v="37"/>
    <s v="music"/>
    <x v="2"/>
    <x v="0"/>
  </r>
  <r>
    <x v="38"/>
    <s v="music"/>
    <x v="8"/>
    <x v="1"/>
  </r>
  <r>
    <x v="39"/>
    <s v="music"/>
    <x v="2"/>
    <x v="0"/>
  </r>
  <r>
    <x v="33"/>
    <s v="music"/>
    <x v="2"/>
    <x v="0"/>
  </r>
  <r>
    <x v="40"/>
    <s v="music"/>
    <x v="7"/>
    <x v="0"/>
  </r>
  <r>
    <x v="41"/>
    <s v="music"/>
    <x v="8"/>
    <x v="0"/>
  </r>
  <r>
    <x v="38"/>
    <s v="music"/>
    <x v="8"/>
    <x v="0"/>
  </r>
  <r>
    <x v="16"/>
    <s v="music"/>
    <x v="1"/>
    <x v="0"/>
  </r>
  <r>
    <x v="42"/>
    <s v="music"/>
    <x v="7"/>
    <x v="0"/>
  </r>
  <r>
    <x v="43"/>
    <s v="music"/>
    <x v="2"/>
    <x v="0"/>
  </r>
  <r>
    <x v="44"/>
    <s v="music"/>
    <x v="8"/>
    <x v="2"/>
  </r>
  <r>
    <x v="45"/>
    <s v="music"/>
    <x v="8"/>
    <x v="2"/>
  </r>
  <r>
    <x v="46"/>
    <s v="music"/>
    <x v="2"/>
    <x v="0"/>
  </r>
  <r>
    <x v="47"/>
    <s v="music"/>
    <x v="7"/>
    <x v="0"/>
  </r>
  <r>
    <x v="48"/>
    <s v="music"/>
    <x v="3"/>
    <x v="0"/>
  </r>
  <r>
    <x v="49"/>
    <s v="music"/>
    <x v="2"/>
    <x v="0"/>
  </r>
  <r>
    <x v="26"/>
    <s v="music"/>
    <x v="2"/>
    <x v="0"/>
  </r>
  <r>
    <x v="36"/>
    <s v="music"/>
    <x v="2"/>
    <x v="0"/>
  </r>
  <r>
    <x v="50"/>
    <s v="music"/>
    <x v="7"/>
    <x v="0"/>
  </r>
  <r>
    <x v="51"/>
    <s v="music"/>
    <x v="8"/>
    <x v="0"/>
  </r>
  <r>
    <x v="52"/>
    <s v="music"/>
    <x v="3"/>
    <x v="0"/>
  </r>
  <r>
    <x v="4"/>
    <s v="music"/>
    <x v="3"/>
    <x v="0"/>
  </r>
  <r>
    <x v="53"/>
    <s v="music"/>
    <x v="5"/>
    <x v="0"/>
  </r>
  <r>
    <x v="31"/>
    <s v="music"/>
    <x v="5"/>
    <x v="0"/>
  </r>
  <r>
    <x v="54"/>
    <s v="music"/>
    <x v="3"/>
    <x v="0"/>
  </r>
  <r>
    <x v="55"/>
    <s v="music"/>
    <x v="8"/>
    <x v="0"/>
  </r>
  <r>
    <x v="56"/>
    <s v="music"/>
    <x v="8"/>
    <x v="0"/>
  </r>
  <r>
    <x v="57"/>
    <s v="music"/>
    <x v="2"/>
    <x v="0"/>
  </r>
  <r>
    <x v="58"/>
    <s v="music"/>
    <x v="8"/>
    <x v="0"/>
  </r>
  <r>
    <x v="33"/>
    <s v="music"/>
    <x v="2"/>
    <x v="0"/>
  </r>
  <r>
    <x v="31"/>
    <s v="music"/>
    <x v="5"/>
    <x v="0"/>
  </r>
  <r>
    <x v="59"/>
    <s v="music"/>
    <x v="8"/>
    <x v="0"/>
  </r>
  <r>
    <x v="60"/>
    <s v="music"/>
    <x v="8"/>
    <x v="2"/>
  </r>
  <r>
    <x v="61"/>
    <s v="music"/>
    <x v="0"/>
    <x v="0"/>
  </r>
  <r>
    <x v="62"/>
    <s v="music"/>
    <x v="8"/>
    <x v="1"/>
  </r>
  <r>
    <x v="63"/>
    <s v="music"/>
    <x v="2"/>
    <x v="0"/>
  </r>
  <r>
    <x v="64"/>
    <s v="music"/>
    <x v="4"/>
    <x v="0"/>
  </r>
  <r>
    <x v="27"/>
    <s v="music"/>
    <x v="8"/>
    <x v="0"/>
  </r>
  <r>
    <x v="65"/>
    <s v="music"/>
    <x v="8"/>
    <x v="2"/>
  </r>
  <r>
    <x v="66"/>
    <s v="music"/>
    <x v="2"/>
    <x v="0"/>
  </r>
  <r>
    <x v="32"/>
    <s v="music"/>
    <x v="2"/>
    <x v="0"/>
  </r>
  <r>
    <x v="67"/>
    <s v="music"/>
    <x v="9"/>
    <x v="0"/>
  </r>
  <r>
    <x v="68"/>
    <s v="film"/>
    <x v="10"/>
    <x v="0"/>
  </r>
  <r>
    <x v="51"/>
    <s v="music"/>
    <x v="8"/>
    <x v="0"/>
  </r>
  <r>
    <x v="58"/>
    <s v="music"/>
    <x v="8"/>
    <x v="2"/>
  </r>
  <r>
    <x v="32"/>
    <s v="music"/>
    <x v="2"/>
    <x v="0"/>
  </r>
  <r>
    <x v="69"/>
    <s v="music"/>
    <x v="11"/>
    <x v="0"/>
  </r>
  <r>
    <x v="70"/>
    <s v="music"/>
    <x v="1"/>
    <x v="0"/>
  </r>
  <r>
    <x v="71"/>
    <s v="music"/>
    <x v="11"/>
    <x v="0"/>
  </r>
  <r>
    <x v="51"/>
    <s v="music"/>
    <x v="8"/>
    <x v="0"/>
  </r>
  <r>
    <x v="58"/>
    <s v="music"/>
    <x v="8"/>
    <x v="0"/>
  </r>
  <r>
    <x v="72"/>
    <s v="music"/>
    <x v="1"/>
    <x v="0"/>
  </r>
  <r>
    <x v="16"/>
    <s v="music"/>
    <x v="1"/>
    <x v="0"/>
  </r>
  <r>
    <x v="42"/>
    <s v="music"/>
    <x v="7"/>
    <x v="0"/>
  </r>
  <r>
    <x v="73"/>
    <s v="music"/>
    <x v="0"/>
    <x v="0"/>
  </r>
  <r>
    <x v="51"/>
    <s v="music"/>
    <x v="8"/>
    <x v="0"/>
  </r>
  <r>
    <x v="74"/>
    <s v="film"/>
    <x v="10"/>
    <x v="0"/>
  </r>
  <r>
    <x v="75"/>
    <s v="film"/>
    <x v="10"/>
    <x v="0"/>
  </r>
  <r>
    <x v="76"/>
    <s v="film"/>
    <x v="10"/>
    <x v="0"/>
  </r>
  <r>
    <x v="51"/>
    <s v="music"/>
    <x v="8"/>
    <x v="1"/>
  </r>
  <r>
    <x v="77"/>
    <s v="music"/>
    <x v="9"/>
    <x v="0"/>
  </r>
  <r>
    <x v="78"/>
    <s v="music"/>
    <x v="0"/>
    <x v="0"/>
  </r>
  <r>
    <x v="79"/>
    <s v="film"/>
    <x v="10"/>
    <x v="0"/>
  </r>
  <r>
    <x v="80"/>
    <s v="film"/>
    <x v="10"/>
    <x v="0"/>
  </r>
  <r>
    <x v="50"/>
    <s v="music"/>
    <x v="7"/>
    <x v="0"/>
  </r>
  <r>
    <x v="25"/>
    <s v="music"/>
    <x v="7"/>
    <x v="0"/>
  </r>
  <r>
    <x v="67"/>
    <s v="music"/>
    <x v="9"/>
    <x v="0"/>
  </r>
  <r>
    <x v="81"/>
    <s v="music"/>
    <x v="3"/>
    <x v="0"/>
  </r>
  <r>
    <x v="82"/>
    <s v="music"/>
    <x v="12"/>
    <x v="0"/>
  </r>
  <r>
    <x v="83"/>
    <s v="film"/>
    <x v="10"/>
    <x v="0"/>
  </r>
  <r>
    <x v="84"/>
    <s v="music"/>
    <x v="0"/>
    <x v="0"/>
  </r>
  <r>
    <x v="58"/>
    <s v="music"/>
    <x v="8"/>
    <x v="2"/>
  </r>
  <r>
    <x v="67"/>
    <s v="music"/>
    <x v="9"/>
    <x v="0"/>
  </r>
  <r>
    <x v="85"/>
    <s v="film"/>
    <x v="10"/>
    <x v="0"/>
  </r>
  <r>
    <x v="27"/>
    <s v="music"/>
    <x v="8"/>
    <x v="0"/>
  </r>
  <r>
    <x v="27"/>
    <s v="music"/>
    <x v="8"/>
    <x v="1"/>
  </r>
  <r>
    <x v="86"/>
    <s v="film"/>
    <x v="10"/>
    <x v="0"/>
  </r>
  <r>
    <x v="87"/>
    <s v="music"/>
    <x v="7"/>
    <x v="0"/>
  </r>
  <r>
    <x v="88"/>
    <s v="film"/>
    <x v="10"/>
    <x v="0"/>
  </r>
  <r>
    <x v="78"/>
    <s v="music"/>
    <x v="0"/>
    <x v="0"/>
  </r>
  <r>
    <x v="33"/>
    <s v="music"/>
    <x v="2"/>
    <x v="0"/>
  </r>
  <r>
    <x v="89"/>
    <s v="film"/>
    <x v="10"/>
    <x v="0"/>
  </r>
  <r>
    <x v="16"/>
    <s v="music"/>
    <x v="1"/>
    <x v="0"/>
  </r>
  <r>
    <x v="59"/>
    <s v="music"/>
    <x v="8"/>
    <x v="0"/>
  </r>
  <r>
    <x v="90"/>
    <s v="film"/>
    <x v="10"/>
    <x v="0"/>
  </r>
  <r>
    <x v="91"/>
    <s v="music"/>
    <x v="0"/>
    <x v="0"/>
  </r>
  <r>
    <x v="92"/>
    <s v="music"/>
    <x v="8"/>
    <x v="1"/>
  </r>
  <r>
    <x v="93"/>
    <s v="music"/>
    <x v="7"/>
    <x v="0"/>
  </r>
  <r>
    <x v="94"/>
    <s v="music"/>
    <x v="9"/>
    <x v="0"/>
  </r>
  <r>
    <x v="95"/>
    <s v="music"/>
    <x v="8"/>
    <x v="0"/>
  </r>
  <r>
    <x v="27"/>
    <s v="music"/>
    <x v="4"/>
    <x v="0"/>
  </r>
  <r>
    <x v="96"/>
    <s v="music"/>
    <x v="9"/>
    <x v="0"/>
  </r>
  <r>
    <x v="97"/>
    <s v="film"/>
    <x v="10"/>
    <x v="0"/>
  </r>
  <r>
    <x v="98"/>
    <s v="film"/>
    <x v="10"/>
    <x v="0"/>
  </r>
  <r>
    <x v="99"/>
    <s v="music"/>
    <x v="2"/>
    <x v="0"/>
  </r>
  <r>
    <x v="100"/>
    <s v="film"/>
    <x v="10"/>
    <x v="0"/>
  </r>
  <r>
    <x v="101"/>
    <s v="music"/>
    <x v="7"/>
    <x v="0"/>
  </r>
  <r>
    <x v="102"/>
    <s v="music"/>
    <x v="2"/>
    <x v="0"/>
  </r>
  <r>
    <x v="103"/>
    <s v="film"/>
    <x v="10"/>
    <x v="0"/>
  </r>
  <r>
    <x v="78"/>
    <s v="music"/>
    <x v="0"/>
    <x v="0"/>
  </r>
  <r>
    <x v="73"/>
    <s v="music"/>
    <x v="0"/>
    <x v="0"/>
  </r>
  <r>
    <x v="104"/>
    <s v="film"/>
    <x v="10"/>
    <x v="0"/>
  </r>
  <r>
    <x v="105"/>
    <s v="film "/>
    <x v="10"/>
    <x v="0"/>
  </r>
  <r>
    <x v="106"/>
    <s v="film"/>
    <x v="10"/>
    <x v="0"/>
  </r>
  <r>
    <x v="107"/>
    <s v="music"/>
    <x v="2"/>
    <x v="0"/>
  </r>
  <r>
    <x v="54"/>
    <s v="music"/>
    <x v="3"/>
    <x v="0"/>
  </r>
  <r>
    <x v="108"/>
    <s v="music"/>
    <x v="2"/>
    <x v="0"/>
  </r>
  <r>
    <x v="58"/>
    <s v="music"/>
    <x v="8"/>
    <x v="0"/>
  </r>
  <r>
    <x v="8"/>
    <s v="music"/>
    <x v="0"/>
    <x v="0"/>
  </r>
  <r>
    <x v="93"/>
    <s v="music"/>
    <x v="7"/>
    <x v="0"/>
  </r>
  <r>
    <x v="109"/>
    <s v="music"/>
    <x v="2"/>
    <x v="0"/>
  </r>
  <r>
    <x v="110"/>
    <s v="music"/>
    <x v="9"/>
    <x v="0"/>
  </r>
  <r>
    <x v="111"/>
    <s v="music"/>
    <x v="0"/>
    <x v="0"/>
  </r>
  <r>
    <x v="112"/>
    <s v="music"/>
    <x v="8"/>
    <x v="0"/>
  </r>
  <r>
    <x v="113"/>
    <s v="music"/>
    <x v="13"/>
    <x v="0"/>
  </r>
  <r>
    <x v="114"/>
    <s v="music"/>
    <x v="13"/>
    <x v="0"/>
  </r>
  <r>
    <x v="115"/>
    <s v="music"/>
    <x v="1"/>
    <x v="0"/>
  </r>
  <r>
    <x v="116"/>
    <s v="music"/>
    <x v="1"/>
    <x v="0"/>
  </r>
  <r>
    <x v="117"/>
    <s v="music"/>
    <x v="8"/>
    <x v="2"/>
  </r>
  <r>
    <x v="118"/>
    <s v="music"/>
    <x v="9"/>
    <x v="0"/>
  </r>
  <r>
    <x v="119"/>
    <s v="music"/>
    <x v="8"/>
    <x v="2"/>
  </r>
  <r>
    <x v="110"/>
    <s v="music"/>
    <x v="9"/>
    <x v="0"/>
  </r>
  <r>
    <x v="120"/>
    <s v="music"/>
    <x v="1"/>
    <x v="0"/>
  </r>
  <r>
    <x v="121"/>
    <s v="music"/>
    <x v="2"/>
    <x v="0"/>
  </r>
  <r>
    <x v="122"/>
    <s v="music"/>
    <x v="1"/>
    <x v="0"/>
  </r>
  <r>
    <x v="123"/>
    <s v="book"/>
    <x v="10"/>
    <x v="0"/>
  </r>
  <r>
    <x v="124"/>
    <s v="music"/>
    <x v="8"/>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684AC4-3CA2-4EC0-8B65-EB6D5A20648E}"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enre of music">
  <location ref="A3:B17" firstHeaderRow="1" firstDataRow="1" firstDataCol="1"/>
  <pivotFields count="15">
    <pivotField showAll="0"/>
    <pivotField showAll="0"/>
    <pivotField axis="axisRow" showAll="0">
      <items count="16">
        <item x="7"/>
        <item x="3"/>
        <item x="1"/>
        <item x="8"/>
        <item x="9"/>
        <item x="0"/>
        <item x="6"/>
        <item x="5"/>
        <item x="12"/>
        <item m="1" x="14"/>
        <item x="4"/>
        <item x="11"/>
        <item x="2"/>
        <item h="1" x="10"/>
        <item x="13"/>
        <item t="default"/>
      </items>
    </pivotField>
    <pivotField showAll="0"/>
    <pivotField showAll="0"/>
    <pivotField showAll="0"/>
    <pivotField showAll="0"/>
    <pivotField showAll="0"/>
    <pivotField showAll="0"/>
    <pivotField showAll="0"/>
    <pivotField showAll="0"/>
    <pivotField showAll="0"/>
    <pivotField numFmtId="164" showAll="0"/>
    <pivotField dataField="1" numFmtId="10" showAll="0"/>
    <pivotField numFmtId="43" showAll="0"/>
  </pivotFields>
  <rowFields count="1">
    <field x="2"/>
  </rowFields>
  <rowItems count="14">
    <i>
      <x/>
    </i>
    <i>
      <x v="1"/>
    </i>
    <i>
      <x v="2"/>
    </i>
    <i>
      <x v="3"/>
    </i>
    <i>
      <x v="4"/>
    </i>
    <i>
      <x v="5"/>
    </i>
    <i>
      <x v="6"/>
    </i>
    <i>
      <x v="7"/>
    </i>
    <i>
      <x v="8"/>
    </i>
    <i>
      <x v="10"/>
    </i>
    <i>
      <x v="11"/>
    </i>
    <i>
      <x v="12"/>
    </i>
    <i>
      <x v="14"/>
    </i>
    <i t="grand">
      <x/>
    </i>
  </rowItems>
  <colItems count="1">
    <i/>
  </colItems>
  <dataFields count="1">
    <dataField name=" % increase of views between 8/23 and 8/30" fld="13" baseField="0" baseItem="0"/>
  </dataFields>
  <formats count="7">
    <format dxfId="48">
      <pivotArea field="2" type="button" dataOnly="0" labelOnly="1" outline="0" axis="axisRow" fieldPosition="0"/>
    </format>
    <format dxfId="47">
      <pivotArea dataOnly="0" labelOnly="1" outline="0" axis="axisValues" fieldPosition="0"/>
    </format>
    <format dxfId="46">
      <pivotArea collapsedLevelsAreSubtotals="1" fieldPosition="0">
        <references count="1">
          <reference field="2" count="0"/>
        </references>
      </pivotArea>
    </format>
    <format dxfId="45">
      <pivotArea collapsedLevelsAreSubtotals="1" fieldPosition="0">
        <references count="1">
          <reference field="2" count="2">
            <x v="8"/>
            <x v="9"/>
          </reference>
        </references>
      </pivotArea>
    </format>
    <format dxfId="44">
      <pivotArea collapsedLevelsAreSubtotals="1" fieldPosition="0">
        <references count="1">
          <reference field="2" count="1">
            <x v="14"/>
          </reference>
        </references>
      </pivotArea>
    </format>
    <format dxfId="43">
      <pivotArea collapsedLevelsAreSubtotals="1" fieldPosition="0">
        <references count="1">
          <reference field="2" count="1">
            <x v="6"/>
          </reference>
        </references>
      </pivotArea>
    </format>
    <format dxfId="42">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AACC0F-4752-4DE9-B82D-931CE1EA611E}" name="PivotTable7" cacheId="3"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rowHeaderCaption="Genre">
  <location ref="A3:B119" firstHeaderRow="1" firstDataRow="1" firstDataCol="1"/>
  <pivotFields count="3">
    <pivotField axis="axisRow" allDrilled="1" subtotalTop="0" showAll="0" dataSourceSort="1" defaultSubtotal="0" defaultAttributeDrillState="1">
      <items count="104">
        <item s="1" x="0"/>
        <item s="1" x="1"/>
        <item s="1" x="2"/>
        <item s="1" x="3"/>
        <item s="1" x="4"/>
        <item s="1" x="5"/>
        <item s="1" x="6"/>
        <item s="1" x="7"/>
        <item s="1" x="8"/>
        <item s="1" x="9"/>
        <item s="1" x="10"/>
        <item s="1" x="11"/>
        <item s="1" x="12"/>
        <item s="1" x="13"/>
        <item s="1" x="14"/>
        <item s="1" x="15"/>
        <item s="1" x="16"/>
        <item s="1" x="17"/>
        <item s="1" x="18"/>
        <item s="1" x="19"/>
        <item s="1" x="20"/>
        <item s="1" x="21"/>
        <item s="1" x="22"/>
        <item s="1" x="23"/>
        <item s="1" x="24"/>
        <item s="1" x="25"/>
        <item s="1" x="26"/>
        <item s="1" x="27"/>
        <item s="1" x="28"/>
        <item s="1" x="29"/>
        <item s="1" x="30"/>
        <item s="1" x="31"/>
        <item s="1" x="32"/>
        <item s="1" x="33"/>
        <item s="1" x="34"/>
        <item s="1" x="35"/>
        <item s="1" x="36"/>
        <item s="1" x="37"/>
        <item s="1" x="38"/>
        <item s="1" x="39"/>
        <item s="1" x="40"/>
        <item s="1" x="41"/>
        <item s="1" x="42"/>
        <item s="1" x="43"/>
        <item s="1" x="44"/>
        <item s="1" x="45"/>
        <item s="1" x="46"/>
        <item s="1" x="47"/>
        <item s="1" x="48"/>
        <item s="1" x="49"/>
        <item s="1" x="50"/>
        <item s="1" x="51"/>
        <item s="1" x="52"/>
        <item s="1" x="53"/>
        <item s="1" x="54"/>
        <item s="1" x="55"/>
        <item s="1" x="56"/>
        <item s="1" x="57"/>
        <item s="1" x="58"/>
        <item s="1" x="59"/>
        <item s="1" x="60"/>
        <item s="1" x="61"/>
        <item s="1" x="62"/>
        <item s="1" x="63"/>
        <item s="1" x="64"/>
        <item s="1" x="65"/>
        <item s="1" x="66"/>
        <item s="1" x="67"/>
        <item s="1" x="68"/>
        <item s="1" x="69"/>
        <item s="1" x="70"/>
        <item s="1" x="71"/>
        <item s="1" x="72"/>
        <item s="1" x="73"/>
        <item s="1" x="74"/>
        <item s="1" x="75"/>
        <item s="1" x="76"/>
        <item s="1" x="77"/>
        <item s="1" x="78"/>
        <item s="1" x="79"/>
        <item s="1" x="80"/>
        <item s="1" x="81"/>
        <item s="1" x="82"/>
        <item s="1" x="83"/>
        <item s="1" x="84"/>
        <item s="1" x="85"/>
        <item s="1" x="86"/>
        <item s="1" x="87"/>
        <item s="1" x="88"/>
        <item s="1" x="89"/>
        <item s="1" x="90"/>
        <item s="1" x="91"/>
        <item s="1" x="92"/>
        <item s="1" x="93"/>
        <item s="1" x="94"/>
        <item s="1" x="95"/>
        <item s="1" x="96"/>
        <item s="1" x="97"/>
        <item s="1" x="98"/>
        <item s="1" x="99"/>
        <item s="1" x="100"/>
        <item s="1" x="101"/>
        <item s="1" x="102"/>
        <item s="1" x="103"/>
      </items>
    </pivotField>
    <pivotField dataField="1" subtotalTop="0" showAll="0" defaultSubtotal="0"/>
    <pivotField axis="axisRow" allDrilled="1" subtotalTop="0" showAll="0" dataSourceSort="1" defaultSubtotal="0" defaultAttributeDrillState="1">
      <items count="12">
        <item s="1" x="0"/>
        <item s="1" x="1"/>
        <item s="1" x="2"/>
        <item s="1" x="3"/>
        <item s="1" x="4"/>
        <item s="1" x="5"/>
        <item s="1" x="6"/>
        <item s="1" x="7"/>
        <item s="1" x="8"/>
        <item s="1" x="9"/>
        <item s="1" x="10"/>
        <item s="1" x="11"/>
      </items>
    </pivotField>
  </pivotFields>
  <rowFields count="2">
    <field x="2"/>
    <field x="0"/>
  </rowFields>
  <rowItems count="116">
    <i>
      <x/>
    </i>
    <i r="1">
      <x/>
    </i>
    <i r="1">
      <x v="1"/>
    </i>
    <i r="1">
      <x v="2"/>
    </i>
    <i r="1">
      <x v="3"/>
    </i>
    <i r="1">
      <x v="4"/>
    </i>
    <i r="1">
      <x v="5"/>
    </i>
    <i r="1">
      <x v="6"/>
    </i>
    <i r="1">
      <x v="7"/>
    </i>
    <i r="1">
      <x v="8"/>
    </i>
    <i>
      <x v="1"/>
    </i>
    <i r="1">
      <x v="9"/>
    </i>
    <i r="1">
      <x v="10"/>
    </i>
    <i r="1">
      <x v="11"/>
    </i>
    <i r="1">
      <x v="12"/>
    </i>
    <i r="1">
      <x v="13"/>
    </i>
    <i r="1">
      <x v="14"/>
    </i>
    <i>
      <x v="2"/>
    </i>
    <i r="1">
      <x v="15"/>
    </i>
    <i r="1">
      <x v="16"/>
    </i>
    <i r="1">
      <x v="17"/>
    </i>
    <i r="1">
      <x v="18"/>
    </i>
    <i r="1">
      <x v="19"/>
    </i>
    <i r="1">
      <x v="20"/>
    </i>
    <i r="1">
      <x v="21"/>
    </i>
    <i r="1">
      <x v="22"/>
    </i>
    <i r="1">
      <x v="23"/>
    </i>
    <i r="1">
      <x v="24"/>
    </i>
    <i>
      <x v="3"/>
    </i>
    <i r="1">
      <x v="25"/>
    </i>
    <i r="1">
      <x v="26"/>
    </i>
    <i r="1">
      <x v="27"/>
    </i>
    <i r="1">
      <x v="28"/>
    </i>
    <i r="1">
      <x v="29"/>
    </i>
    <i r="1">
      <x v="30"/>
    </i>
    <i r="1">
      <x v="31"/>
    </i>
    <i r="1">
      <x v="32"/>
    </i>
    <i r="1">
      <x v="33"/>
    </i>
    <i r="1">
      <x v="34"/>
    </i>
    <i r="1">
      <x v="35"/>
    </i>
    <i r="1">
      <x v="36"/>
    </i>
    <i r="1">
      <x v="37"/>
    </i>
    <i r="1">
      <x v="38"/>
    </i>
    <i r="1">
      <x v="39"/>
    </i>
    <i r="1">
      <x v="40"/>
    </i>
    <i r="1">
      <x v="41"/>
    </i>
    <i r="1">
      <x v="42"/>
    </i>
    <i r="1">
      <x v="43"/>
    </i>
    <i>
      <x v="4"/>
    </i>
    <i r="1">
      <x v="44"/>
    </i>
    <i r="1">
      <x v="45"/>
    </i>
    <i r="1">
      <x v="46"/>
    </i>
    <i r="1">
      <x v="47"/>
    </i>
    <i r="1">
      <x v="48"/>
    </i>
    <i r="1">
      <x v="49"/>
    </i>
    <i>
      <x v="5"/>
    </i>
    <i r="1">
      <x v="50"/>
    </i>
    <i r="1">
      <x v="51"/>
    </i>
    <i r="1">
      <x v="52"/>
    </i>
    <i r="1">
      <x v="53"/>
    </i>
    <i r="1">
      <x v="54"/>
    </i>
    <i r="1">
      <x v="55"/>
    </i>
    <i r="1">
      <x v="56"/>
    </i>
    <i r="1">
      <x v="57"/>
    </i>
    <i r="1">
      <x v="58"/>
    </i>
    <i r="1">
      <x v="59"/>
    </i>
    <i r="1">
      <x v="60"/>
    </i>
    <i r="1">
      <x v="61"/>
    </i>
    <i r="1">
      <x v="62"/>
    </i>
    <i r="1">
      <x v="63"/>
    </i>
    <i>
      <x v="6"/>
    </i>
    <i r="1">
      <x v="64"/>
    </i>
    <i>
      <x v="7"/>
    </i>
    <i r="1">
      <x v="65"/>
    </i>
    <i r="1">
      <x v="66"/>
    </i>
    <i r="1">
      <x v="67"/>
    </i>
    <i r="1">
      <x v="68"/>
    </i>
    <i r="1">
      <x v="69"/>
    </i>
    <i>
      <x v="8"/>
    </i>
    <i r="1">
      <x v="70"/>
    </i>
    <i>
      <x v="9"/>
    </i>
    <i r="1">
      <x v="71"/>
    </i>
    <i r="1">
      <x v="72"/>
    </i>
    <i r="1">
      <x v="73"/>
    </i>
    <i r="1">
      <x v="42"/>
    </i>
    <i>
      <x v="10"/>
    </i>
    <i r="1">
      <x v="74"/>
    </i>
    <i r="1">
      <x v="75"/>
    </i>
    <i>
      <x v="11"/>
    </i>
    <i r="1">
      <x v="76"/>
    </i>
    <i r="1">
      <x v="77"/>
    </i>
    <i r="1">
      <x v="78"/>
    </i>
    <i r="1">
      <x v="79"/>
    </i>
    <i r="1">
      <x v="80"/>
    </i>
    <i r="1">
      <x v="81"/>
    </i>
    <i r="1">
      <x v="82"/>
    </i>
    <i r="1">
      <x v="83"/>
    </i>
    <i r="1">
      <x v="84"/>
    </i>
    <i r="1">
      <x v="85"/>
    </i>
    <i r="1">
      <x v="86"/>
    </i>
    <i r="1">
      <x v="87"/>
    </i>
    <i r="1">
      <x v="88"/>
    </i>
    <i r="1">
      <x v="89"/>
    </i>
    <i r="1">
      <x v="90"/>
    </i>
    <i r="1">
      <x v="91"/>
    </i>
    <i r="1">
      <x v="92"/>
    </i>
    <i r="1">
      <x v="93"/>
    </i>
    <i r="1">
      <x v="94"/>
    </i>
    <i r="1">
      <x v="95"/>
    </i>
    <i r="1">
      <x v="96"/>
    </i>
    <i r="1">
      <x v="97"/>
    </i>
    <i r="1">
      <x v="98"/>
    </i>
    <i r="1">
      <x v="99"/>
    </i>
    <i r="1">
      <x v="100"/>
    </i>
    <i r="1">
      <x v="101"/>
    </i>
    <i t="grand">
      <x/>
    </i>
  </rowItems>
  <colItems count="1">
    <i/>
  </colItems>
  <dataFields count="1">
    <dataField name="Sum of Change in number of views" fld="1" baseField="0" baseItem="0"/>
  </dataFields>
  <formats count="24">
    <format dxfId="41">
      <pivotArea collapsedLevelsAreSubtotals="1" fieldPosition="0">
        <references count="2">
          <reference field="0" count="9">
            <x v="0"/>
            <x v="1"/>
            <x v="2"/>
            <x v="3"/>
            <x v="4"/>
            <x v="5"/>
            <x v="6"/>
            <x v="7"/>
            <x v="8"/>
          </reference>
          <reference field="2" count="1" selected="0">
            <x v="0"/>
          </reference>
        </references>
      </pivotArea>
    </format>
    <format dxfId="40">
      <pivotArea collapsedLevelsAreSubtotals="1" fieldPosition="0">
        <references count="1">
          <reference field="2" count="1">
            <x v="1"/>
          </reference>
        </references>
      </pivotArea>
    </format>
    <format dxfId="39">
      <pivotArea collapsedLevelsAreSubtotals="1" fieldPosition="0">
        <references count="2">
          <reference field="0" count="6">
            <x v="9"/>
            <x v="10"/>
            <x v="11"/>
            <x v="12"/>
            <x v="13"/>
            <x v="14"/>
          </reference>
          <reference field="2" count="1" selected="0">
            <x v="1"/>
          </reference>
        </references>
      </pivotArea>
    </format>
    <format dxfId="38">
      <pivotArea collapsedLevelsAreSubtotals="1" fieldPosition="0">
        <references count="1">
          <reference field="2" count="1">
            <x v="2"/>
          </reference>
        </references>
      </pivotArea>
    </format>
    <format dxfId="37">
      <pivotArea collapsedLevelsAreSubtotals="1" fieldPosition="0">
        <references count="2">
          <reference field="0" count="10">
            <x v="15"/>
            <x v="16"/>
            <x v="17"/>
            <x v="18"/>
            <x v="19"/>
            <x v="20"/>
            <x v="21"/>
            <x v="22"/>
            <x v="23"/>
            <x v="24"/>
          </reference>
          <reference field="2" count="1" selected="0">
            <x v="2"/>
          </reference>
        </references>
      </pivotArea>
    </format>
    <format dxfId="36">
      <pivotArea collapsedLevelsAreSubtotals="1" fieldPosition="0">
        <references count="1">
          <reference field="2" count="1">
            <x v="3"/>
          </reference>
        </references>
      </pivotArea>
    </format>
    <format dxfId="35">
      <pivotArea collapsedLevelsAreSubtotals="1" fieldPosition="0">
        <references count="2">
          <reference field="0" count="19">
            <x v="25"/>
            <x v="26"/>
            <x v="27"/>
            <x v="28"/>
            <x v="29"/>
            <x v="30"/>
            <x v="31"/>
            <x v="32"/>
            <x v="33"/>
            <x v="34"/>
            <x v="35"/>
            <x v="36"/>
            <x v="37"/>
            <x v="38"/>
            <x v="39"/>
            <x v="40"/>
            <x v="41"/>
            <x v="42"/>
            <x v="43"/>
          </reference>
          <reference field="2" count="1" selected="0">
            <x v="3"/>
          </reference>
        </references>
      </pivotArea>
    </format>
    <format dxfId="34">
      <pivotArea collapsedLevelsAreSubtotals="1" fieldPosition="0">
        <references count="1">
          <reference field="2" count="1">
            <x v="4"/>
          </reference>
        </references>
      </pivotArea>
    </format>
    <format dxfId="33">
      <pivotArea collapsedLevelsAreSubtotals="1" fieldPosition="0">
        <references count="2">
          <reference field="0" count="6">
            <x v="44"/>
            <x v="45"/>
            <x v="46"/>
            <x v="47"/>
            <x v="48"/>
            <x v="49"/>
          </reference>
          <reference field="2" count="1" selected="0">
            <x v="4"/>
          </reference>
        </references>
      </pivotArea>
    </format>
    <format dxfId="32">
      <pivotArea collapsedLevelsAreSubtotals="1" fieldPosition="0">
        <references count="1">
          <reference field="2" count="1">
            <x v="5"/>
          </reference>
        </references>
      </pivotArea>
    </format>
    <format dxfId="31">
      <pivotArea collapsedLevelsAreSubtotals="1" fieldPosition="0">
        <references count="2">
          <reference field="0" count="14">
            <x v="50"/>
            <x v="51"/>
            <x v="52"/>
            <x v="53"/>
            <x v="54"/>
            <x v="55"/>
            <x v="56"/>
            <x v="57"/>
            <x v="58"/>
            <x v="59"/>
            <x v="60"/>
            <x v="61"/>
            <x v="62"/>
            <x v="63"/>
          </reference>
          <reference field="2" count="1" selected="0">
            <x v="5"/>
          </reference>
        </references>
      </pivotArea>
    </format>
    <format dxfId="30">
      <pivotArea collapsedLevelsAreSubtotals="1" fieldPosition="0">
        <references count="1">
          <reference field="2" count="1">
            <x v="6"/>
          </reference>
        </references>
      </pivotArea>
    </format>
    <format dxfId="29">
      <pivotArea collapsedLevelsAreSubtotals="1" fieldPosition="0">
        <references count="2">
          <reference field="0" count="1">
            <x v="64"/>
          </reference>
          <reference field="2" count="1" selected="0">
            <x v="6"/>
          </reference>
        </references>
      </pivotArea>
    </format>
    <format dxfId="28">
      <pivotArea collapsedLevelsAreSubtotals="1" fieldPosition="0">
        <references count="1">
          <reference field="2" count="1">
            <x v="7"/>
          </reference>
        </references>
      </pivotArea>
    </format>
    <format dxfId="27">
      <pivotArea collapsedLevelsAreSubtotals="1" fieldPosition="0">
        <references count="2">
          <reference field="0" count="5">
            <x v="65"/>
            <x v="66"/>
            <x v="67"/>
            <x v="68"/>
            <x v="69"/>
          </reference>
          <reference field="2" count="1" selected="0">
            <x v="7"/>
          </reference>
        </references>
      </pivotArea>
    </format>
    <format dxfId="26">
      <pivotArea collapsedLevelsAreSubtotals="1" fieldPosition="0">
        <references count="1">
          <reference field="2" count="1">
            <x v="8"/>
          </reference>
        </references>
      </pivotArea>
    </format>
    <format dxfId="25">
      <pivotArea collapsedLevelsAreSubtotals="1" fieldPosition="0">
        <references count="2">
          <reference field="0" count="1">
            <x v="70"/>
          </reference>
          <reference field="2" count="1" selected="0">
            <x v="8"/>
          </reference>
        </references>
      </pivotArea>
    </format>
    <format dxfId="24">
      <pivotArea collapsedLevelsAreSubtotals="1" fieldPosition="0">
        <references count="1">
          <reference field="2" count="1">
            <x v="9"/>
          </reference>
        </references>
      </pivotArea>
    </format>
    <format dxfId="23">
      <pivotArea collapsedLevelsAreSubtotals="1" fieldPosition="0">
        <references count="2">
          <reference field="0" count="4">
            <x v="42"/>
            <x v="71"/>
            <x v="72"/>
            <x v="73"/>
          </reference>
          <reference field="2" count="1" selected="0">
            <x v="9"/>
          </reference>
        </references>
      </pivotArea>
    </format>
    <format dxfId="22">
      <pivotArea collapsedLevelsAreSubtotals="1" fieldPosition="0">
        <references count="1">
          <reference field="2" count="1">
            <x v="10"/>
          </reference>
        </references>
      </pivotArea>
    </format>
    <format dxfId="21">
      <pivotArea collapsedLevelsAreSubtotals="1" fieldPosition="0">
        <references count="2">
          <reference field="0" count="2">
            <x v="74"/>
            <x v="75"/>
          </reference>
          <reference field="2" count="1" selected="0">
            <x v="10"/>
          </reference>
        </references>
      </pivotArea>
    </format>
    <format dxfId="20">
      <pivotArea collapsedLevelsAreSubtotals="1" fieldPosition="0">
        <references count="1">
          <reference field="2" count="1">
            <x v="11"/>
          </reference>
        </references>
      </pivotArea>
    </format>
    <format dxfId="19">
      <pivotArea collapsedLevelsAreSubtotals="1" fieldPosition="0">
        <references count="2">
          <reference field="0" count="26">
            <x v="76"/>
            <x v="77"/>
            <x v="78"/>
            <x v="79"/>
            <x v="80"/>
            <x v="81"/>
            <x v="82"/>
            <x v="83"/>
            <x v="84"/>
            <x v="85"/>
            <x v="86"/>
            <x v="87"/>
            <x v="88"/>
            <x v="89"/>
            <x v="90"/>
            <x v="91"/>
            <x v="92"/>
            <x v="93"/>
            <x v="94"/>
            <x v="95"/>
            <x v="96"/>
            <x v="97"/>
            <x v="98"/>
            <x v="99"/>
            <x v="100"/>
            <x v="101"/>
          </reference>
          <reference field="2" count="1" selected="0">
            <x v="11"/>
          </reference>
        </references>
      </pivotArea>
    </format>
    <format dxfId="18">
      <pivotArea grandRow="1" outline="0" collapsedLevelsAreSubtotals="1" fieldPosition="0"/>
    </format>
  </formats>
  <pivotHierarchies count="34">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caption="Sum of Change in number of views"/>
    <pivotHierarchy dragToData="1" caption="Count of Change in number of views"/>
    <pivotHierarchy dragToData="1" caption="Distinct Count of Change in number of views"/>
    <pivotHierarchy dragToData="1" caption="Average of Change in number of views"/>
    <pivotHierarchy dragToData="1"/>
  </pivotHierarchies>
  <pivotTableStyleInfo name="PivotStyleLight16" showRowHeaders="1" showColHeaders="1" showRowStripes="0" showColStripes="0" showLastColumn="1"/>
  <rowHierarchiesUsage count="2">
    <rowHierarchyUsage hierarchyUsage="2"/>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Music  Final view count  ended  8 30 2023     diff daily views before and after tracking]"/>
        <x15:activeTabTopLevelEntity name="[Music]"/>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9764AD1-006D-41F0-8A70-F218AE265362}" name="PivotTable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5:F22" firstHeaderRow="1" firstDataRow="1" firstDataCol="0"/>
  <pivotFields count="6">
    <pivotField showAll="0"/>
    <pivotField showAll="0"/>
    <pivotField showAll="0"/>
    <pivotField numFmtId="164" showAll="0"/>
    <pivotField numFmtId="10" showAll="0"/>
    <pivotField numFmtId="43"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0088CD-ADBD-41E8-AE8E-0E5BBE7858A8}"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Artist">
  <location ref="A3:B107" firstHeaderRow="1" firstDataRow="1" firstDataCol="1"/>
  <pivotFields count="15">
    <pivotField axis="axisRow" showAll="0" sortType="descending">
      <items count="126">
        <item x="35"/>
        <item h="1" x="79"/>
        <item x="43"/>
        <item x="29"/>
        <item x="0"/>
        <item x="62"/>
        <item x="40"/>
        <item x="61"/>
        <item x="44"/>
        <item h="1" x="106"/>
        <item x="92"/>
        <item x="119"/>
        <item x="55"/>
        <item x="94"/>
        <item x="60"/>
        <item x="49"/>
        <item x="108"/>
        <item x="120"/>
        <item x="14"/>
        <item x="95"/>
        <item x="59"/>
        <item h="1" x="89"/>
        <item x="113"/>
        <item x="114"/>
        <item x="65"/>
        <item x="78"/>
        <item h="1" x="75"/>
        <item x="107"/>
        <item x="115"/>
        <item x="52"/>
        <item h="1" x="105"/>
        <item x="45"/>
        <item x="9"/>
        <item x="70"/>
        <item x="47"/>
        <item x="33"/>
        <item x="84"/>
        <item h="1" x="86"/>
        <item x="6"/>
        <item x="96"/>
        <item x="112"/>
        <item h="1" x="100"/>
        <item h="1" x="90"/>
        <item h="1" x="5"/>
        <item h="1" x="68"/>
        <item x="24"/>
        <item x="73"/>
        <item x="57"/>
        <item x="109"/>
        <item x="48"/>
        <item h="1" x="85"/>
        <item x="26"/>
        <item x="37"/>
        <item x="3"/>
        <item x="51"/>
        <item x="23"/>
        <item x="116"/>
        <item x="102"/>
        <item h="1" x="74"/>
        <item h="1" x="103"/>
        <item x="66"/>
        <item h="1" x="97"/>
        <item x="18"/>
        <item x="46"/>
        <item x="39"/>
        <item x="64"/>
        <item x="1"/>
        <item x="25"/>
        <item x="7"/>
        <item x="63"/>
        <item x="71"/>
        <item x="58"/>
        <item x="101"/>
        <item x="19"/>
        <item x="28"/>
        <item x="93"/>
        <item x="111"/>
        <item x="91"/>
        <item h="1" x="98"/>
        <item x="17"/>
        <item x="99"/>
        <item x="32"/>
        <item x="31"/>
        <item x="42"/>
        <item x="53"/>
        <item x="77"/>
        <item x="16"/>
        <item x="34"/>
        <item x="56"/>
        <item x="50"/>
        <item x="30"/>
        <item x="117"/>
        <item x="22"/>
        <item x="118"/>
        <item x="41"/>
        <item x="69"/>
        <item x="12"/>
        <item x="122"/>
        <item x="110"/>
        <item x="67"/>
        <item h="1" x="88"/>
        <item x="20"/>
        <item m="1" x="124"/>
        <item x="27"/>
        <item x="36"/>
        <item h="1" x="76"/>
        <item x="72"/>
        <item x="15"/>
        <item h="1" x="123"/>
        <item x="82"/>
        <item h="1" x="83"/>
        <item h="1" x="80"/>
        <item x="54"/>
        <item x="13"/>
        <item x="2"/>
        <item x="87"/>
        <item x="10"/>
        <item x="121"/>
        <item x="81"/>
        <item x="4"/>
        <item x="38"/>
        <item h="1" x="104"/>
        <item x="21"/>
        <item x="11"/>
        <item x="8"/>
        <item t="default"/>
      </items>
      <autoSortScope>
        <pivotArea dataOnly="0" outline="0" fieldPosition="0">
          <references count="1">
            <reference field="4294967294" count="1" selected="0">
              <x v="0"/>
            </reference>
          </references>
        </pivotArea>
      </autoSortScope>
    </pivotField>
    <pivotField showAll="0" defaultSubtotal="0"/>
    <pivotField showAll="0"/>
    <pivotField showAll="0"/>
    <pivotField showAll="0"/>
    <pivotField showAll="0"/>
    <pivotField showAll="0"/>
    <pivotField showAll="0"/>
    <pivotField showAll="0"/>
    <pivotField showAll="0"/>
    <pivotField showAll="0"/>
    <pivotField showAll="0"/>
    <pivotField numFmtId="164" showAll="0"/>
    <pivotField dataField="1" numFmtId="10" showAll="0">
      <items count="149">
        <item x="83"/>
        <item x="71"/>
        <item x="110"/>
        <item x="28"/>
        <item x="25"/>
        <item x="35"/>
        <item x="39"/>
        <item x="58"/>
        <item x="12"/>
        <item x="40"/>
        <item x="53"/>
        <item x="4"/>
        <item x="133"/>
        <item x="61"/>
        <item x="123"/>
        <item x="56"/>
        <item x="136"/>
        <item x="9"/>
        <item x="128"/>
        <item x="31"/>
        <item x="48"/>
        <item x="65"/>
        <item x="13"/>
        <item x="145"/>
        <item x="67"/>
        <item x="81"/>
        <item x="74"/>
        <item x="124"/>
        <item x="16"/>
        <item x="86"/>
        <item x="19"/>
        <item x="0"/>
        <item x="125"/>
        <item x="98"/>
        <item x="139"/>
        <item x="102"/>
        <item x="21"/>
        <item x="41"/>
        <item x="2"/>
        <item x="146"/>
        <item x="147"/>
        <item x="135"/>
        <item x="70"/>
        <item x="17"/>
        <item x="59"/>
        <item x="91"/>
        <item x="23"/>
        <item x="104"/>
        <item x="33"/>
        <item x="77"/>
        <item x="5"/>
        <item x="66"/>
        <item x="122"/>
        <item x="43"/>
        <item x="32"/>
        <item x="10"/>
        <item x="138"/>
        <item x="109"/>
        <item x="7"/>
        <item x="131"/>
        <item x="115"/>
        <item x="14"/>
        <item x="121"/>
        <item x="38"/>
        <item x="15"/>
        <item x="3"/>
        <item x="20"/>
        <item x="30"/>
        <item x="57"/>
        <item x="137"/>
        <item x="63"/>
        <item x="111"/>
        <item x="68"/>
        <item x="80"/>
        <item x="62"/>
        <item x="37"/>
        <item x="6"/>
        <item x="29"/>
        <item x="142"/>
        <item x="84"/>
        <item x="119"/>
        <item x="8"/>
        <item x="97"/>
        <item x="120"/>
        <item x="99"/>
        <item x="108"/>
        <item x="113"/>
        <item x="90"/>
        <item x="116"/>
        <item x="140"/>
        <item x="95"/>
        <item x="126"/>
        <item x="96"/>
        <item x="89"/>
        <item x="78"/>
        <item x="75"/>
        <item x="107"/>
        <item x="143"/>
        <item x="27"/>
        <item x="94"/>
        <item x="1"/>
        <item x="51"/>
        <item x="46"/>
        <item x="47"/>
        <item x="18"/>
        <item x="45"/>
        <item x="34"/>
        <item x="141"/>
        <item x="72"/>
        <item x="22"/>
        <item x="117"/>
        <item x="118"/>
        <item x="24"/>
        <item x="103"/>
        <item x="73"/>
        <item x="105"/>
        <item x="26"/>
        <item x="11"/>
        <item x="52"/>
        <item x="42"/>
        <item x="129"/>
        <item x="88"/>
        <item x="54"/>
        <item x="55"/>
        <item x="134"/>
        <item x="69"/>
        <item x="144"/>
        <item x="64"/>
        <item x="36"/>
        <item x="49"/>
        <item x="106"/>
        <item x="114"/>
        <item x="132"/>
        <item x="101"/>
        <item x="79"/>
        <item x="92"/>
        <item x="44"/>
        <item x="100"/>
        <item x="85"/>
        <item x="76"/>
        <item x="93"/>
        <item x="87"/>
        <item x="112"/>
        <item x="130"/>
        <item x="50"/>
        <item x="82"/>
        <item x="60"/>
        <item x="127"/>
        <item t="default"/>
      </items>
    </pivotField>
    <pivotField numFmtId="43" showAll="0"/>
  </pivotFields>
  <rowFields count="1">
    <field x="0"/>
  </rowFields>
  <rowItems count="104">
    <i>
      <x v="27"/>
    </i>
    <i>
      <x v="54"/>
    </i>
    <i>
      <x v="2"/>
    </i>
    <i>
      <x v="99"/>
    </i>
    <i>
      <x v="95"/>
    </i>
    <i>
      <x v="69"/>
    </i>
    <i>
      <x v="71"/>
    </i>
    <i>
      <x v="106"/>
    </i>
    <i>
      <x v="24"/>
    </i>
    <i>
      <x v="35"/>
    </i>
    <i>
      <x v="75"/>
    </i>
    <i>
      <x v="98"/>
    </i>
    <i>
      <x v="20"/>
    </i>
    <i>
      <x v="49"/>
    </i>
    <i>
      <x v="34"/>
    </i>
    <i>
      <x v="83"/>
    </i>
    <i>
      <x v="33"/>
    </i>
    <i>
      <x v="16"/>
    </i>
    <i>
      <x v="31"/>
    </i>
    <i>
      <x v="32"/>
    </i>
    <i>
      <x v="86"/>
    </i>
    <i>
      <x v="45"/>
    </i>
    <i>
      <x v="89"/>
    </i>
    <i>
      <x v="36"/>
    </i>
    <i>
      <x v="120"/>
    </i>
    <i>
      <x v="14"/>
    </i>
    <i>
      <x v="118"/>
    </i>
    <i>
      <x v="92"/>
    </i>
    <i>
      <x v="13"/>
    </i>
    <i>
      <x v="101"/>
    </i>
    <i>
      <x v="91"/>
    </i>
    <i>
      <x v="67"/>
    </i>
    <i>
      <x v="6"/>
    </i>
    <i>
      <x v="94"/>
    </i>
    <i>
      <x v="8"/>
    </i>
    <i>
      <x v="66"/>
    </i>
    <i>
      <x v="11"/>
    </i>
    <i>
      <x v="5"/>
    </i>
    <i>
      <x v="70"/>
    </i>
    <i>
      <x v="46"/>
    </i>
    <i>
      <x v="56"/>
    </i>
    <i>
      <x v="10"/>
    </i>
    <i>
      <x v="114"/>
    </i>
    <i>
      <x v="81"/>
    </i>
    <i>
      <x v="38"/>
    </i>
    <i>
      <x v="19"/>
    </i>
    <i>
      <x v="103"/>
    </i>
    <i>
      <x v="93"/>
    </i>
    <i>
      <x v="82"/>
    </i>
    <i>
      <x v="60"/>
    </i>
    <i>
      <x v="47"/>
    </i>
    <i>
      <x v="84"/>
    </i>
    <i>
      <x v="22"/>
    </i>
    <i>
      <x v="74"/>
    </i>
    <i>
      <x v="62"/>
    </i>
    <i>
      <x v="25"/>
    </i>
    <i>
      <x v="113"/>
    </i>
    <i>
      <x v="119"/>
    </i>
    <i>
      <x v="87"/>
    </i>
    <i>
      <x v="39"/>
    </i>
    <i>
      <x v="96"/>
    </i>
    <i>
      <x v="77"/>
    </i>
    <i>
      <x v="124"/>
    </i>
    <i>
      <x v="23"/>
    </i>
    <i>
      <x v="90"/>
    </i>
    <i>
      <x v="64"/>
    </i>
    <i>
      <x v="80"/>
    </i>
    <i>
      <x v="12"/>
    </i>
    <i>
      <x v="65"/>
    </i>
    <i>
      <x v="109"/>
    </i>
    <i>
      <x v="122"/>
    </i>
    <i>
      <x v="51"/>
    </i>
    <i>
      <x v="107"/>
    </i>
    <i>
      <x v="76"/>
    </i>
    <i>
      <x v="97"/>
    </i>
    <i>
      <x v="117"/>
    </i>
    <i>
      <x v="52"/>
    </i>
    <i>
      <x v="73"/>
    </i>
    <i>
      <x v="28"/>
    </i>
    <i>
      <x v="4"/>
    </i>
    <i>
      <x v="85"/>
    </i>
    <i>
      <x v="79"/>
    </i>
    <i>
      <x v="18"/>
    </i>
    <i>
      <x v="57"/>
    </i>
    <i>
      <x v="7"/>
    </i>
    <i>
      <x v="88"/>
    </i>
    <i>
      <x v="17"/>
    </i>
    <i>
      <x v="123"/>
    </i>
    <i>
      <x v="112"/>
    </i>
    <i>
      <x v="3"/>
    </i>
    <i>
      <x v="68"/>
    </i>
    <i>
      <x v="40"/>
    </i>
    <i>
      <x v="15"/>
    </i>
    <i>
      <x v="72"/>
    </i>
    <i>
      <x v="29"/>
    </i>
    <i>
      <x v="48"/>
    </i>
    <i>
      <x v="53"/>
    </i>
    <i>
      <x v="63"/>
    </i>
    <i>
      <x v="104"/>
    </i>
    <i>
      <x v="116"/>
    </i>
    <i>
      <x/>
    </i>
    <i>
      <x v="55"/>
    </i>
    <i>
      <x v="115"/>
    </i>
    <i t="grand">
      <x/>
    </i>
  </rowItems>
  <colItems count="1">
    <i/>
  </colItems>
  <dataFields count="1">
    <dataField name="Average of % increase of views between start and end track dates" fld="13" subtotal="average" showDataAs="percentOfTotal" baseField="0" baseItem="0" numFmtId="10"/>
  </dataFields>
  <formats count="3">
    <format dxfId="17">
      <pivotArea collapsedLevelsAreSubtotals="1" fieldPosition="0">
        <references count="1">
          <reference field="0" count="0"/>
        </references>
      </pivotArea>
    </format>
    <format dxfId="16">
      <pivotArea outline="0" fieldPosition="0">
        <references count="1">
          <reference field="4294967294" count="1">
            <x v="0"/>
          </reference>
        </references>
      </pivotArea>
    </format>
    <format dxfId="15">
      <pivotArea collapsedLevelsAreSubtotals="1" fieldPosition="0">
        <references count="1">
          <reference field="0" count="1">
            <x v="10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6FAE40-E5AE-431B-A6A9-C41249FE4724}" name="PivotTable8"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Best Beats, American Rap">
  <location ref="B3:B21" firstHeaderRow="1" firstDataRow="1" firstDataCol="1"/>
  <pivotFields count="4">
    <pivotField axis="axisRow" showAll="0">
      <items count="126">
        <item x="35"/>
        <item x="79"/>
        <item x="43"/>
        <item x="29"/>
        <item x="0"/>
        <item x="62"/>
        <item x="40"/>
        <item x="61"/>
        <item x="44"/>
        <item x="106"/>
        <item x="92"/>
        <item x="119"/>
        <item x="55"/>
        <item x="94"/>
        <item x="60"/>
        <item x="49"/>
        <item x="108"/>
        <item x="120"/>
        <item x="14"/>
        <item x="95"/>
        <item x="59"/>
        <item x="89"/>
        <item x="113"/>
        <item x="114"/>
        <item x="65"/>
        <item x="78"/>
        <item x="75"/>
        <item x="107"/>
        <item x="115"/>
        <item x="52"/>
        <item x="105"/>
        <item x="45"/>
        <item x="9"/>
        <item x="70"/>
        <item x="47"/>
        <item x="33"/>
        <item x="124"/>
        <item x="84"/>
        <item x="86"/>
        <item x="6"/>
        <item x="96"/>
        <item x="112"/>
        <item x="100"/>
        <item x="90"/>
        <item x="5"/>
        <item x="68"/>
        <item x="24"/>
        <item x="73"/>
        <item x="57"/>
        <item x="109"/>
        <item x="48"/>
        <item x="85"/>
        <item x="26"/>
        <item x="37"/>
        <item x="3"/>
        <item x="51"/>
        <item x="23"/>
        <item x="116"/>
        <item x="102"/>
        <item x="74"/>
        <item x="103"/>
        <item x="66"/>
        <item x="97"/>
        <item x="18"/>
        <item x="46"/>
        <item x="39"/>
        <item x="64"/>
        <item x="1"/>
        <item x="25"/>
        <item x="7"/>
        <item x="63"/>
        <item x="71"/>
        <item x="58"/>
        <item x="101"/>
        <item x="19"/>
        <item x="28"/>
        <item x="93"/>
        <item x="111"/>
        <item x="91"/>
        <item x="98"/>
        <item x="17"/>
        <item x="99"/>
        <item x="32"/>
        <item x="31"/>
        <item x="42"/>
        <item x="53"/>
        <item x="77"/>
        <item x="16"/>
        <item x="34"/>
        <item x="56"/>
        <item x="50"/>
        <item x="30"/>
        <item x="117"/>
        <item x="22"/>
        <item x="118"/>
        <item x="41"/>
        <item x="69"/>
        <item x="12"/>
        <item x="122"/>
        <item x="110"/>
        <item x="67"/>
        <item x="88"/>
        <item x="20"/>
        <item x="27"/>
        <item x="36"/>
        <item x="76"/>
        <item x="72"/>
        <item x="15"/>
        <item x="123"/>
        <item x="82"/>
        <item x="83"/>
        <item x="80"/>
        <item x="54"/>
        <item x="13"/>
        <item x="2"/>
        <item x="87"/>
        <item x="10"/>
        <item x="121"/>
        <item x="81"/>
        <item x="4"/>
        <item x="38"/>
        <item x="104"/>
        <item x="21"/>
        <item x="11"/>
        <item x="8"/>
        <item t="default"/>
      </items>
    </pivotField>
    <pivotField showAll="0"/>
    <pivotField axis="axisRow" showAll="0">
      <items count="15">
        <item h="1" x="7"/>
        <item h="1" x="3"/>
        <item h="1" x="1"/>
        <item x="8"/>
        <item h="1" x="13"/>
        <item h="1" x="9"/>
        <item h="1" x="0"/>
        <item h="1" x="6"/>
        <item h="1" x="5"/>
        <item h="1" x="12"/>
        <item h="1" x="4"/>
        <item h="1" x="11"/>
        <item h="1" x="2"/>
        <item h="1" x="10"/>
        <item t="default"/>
      </items>
    </pivotField>
    <pivotField axis="axisRow" showAll="0">
      <items count="4">
        <item x="2"/>
        <item x="1"/>
        <item h="1" sd="0" x="0"/>
        <item t="default"/>
      </items>
    </pivotField>
  </pivotFields>
  <rowFields count="3">
    <field x="3"/>
    <field x="2"/>
    <field x="0"/>
  </rowFields>
  <rowItems count="18">
    <i>
      <x/>
    </i>
    <i r="1">
      <x v="3"/>
    </i>
    <i r="2">
      <x v="8"/>
    </i>
    <i r="2">
      <x v="11"/>
    </i>
    <i r="2">
      <x v="14"/>
    </i>
    <i r="2">
      <x v="24"/>
    </i>
    <i r="2">
      <x v="31"/>
    </i>
    <i r="2">
      <x v="36"/>
    </i>
    <i r="2">
      <x v="72"/>
    </i>
    <i r="2">
      <x v="92"/>
    </i>
    <i>
      <x v="1"/>
    </i>
    <i r="1">
      <x v="3"/>
    </i>
    <i r="2">
      <x v="5"/>
    </i>
    <i r="2">
      <x v="10"/>
    </i>
    <i r="2">
      <x v="55"/>
    </i>
    <i r="2">
      <x v="103"/>
    </i>
    <i r="2">
      <x v="120"/>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70B5A1-3A07-4AF6-A232-4F3CA17ACA34}" name="Music" displayName="Music" ref="A2:O169" totalsRowShown="0">
  <autoFilter ref="A2:O169" xr:uid="{FB70B5A1-3A07-4AF6-A232-4F3CA17ACA34}"/>
  <tableColumns count="15">
    <tableColumn id="1" xr3:uid="{FE751785-3B39-403C-8527-E1D37BECE7E6}" name="Artist" dataDxfId="14"/>
    <tableColumn id="2" xr3:uid="{ACA7F802-E3EE-4154-BA98-58CB413C9E0C}" name="Type of media" dataDxfId="13"/>
    <tableColumn id="3" xr3:uid="{15B3A9AC-976E-438F-B694-092369122A4C}" name="Genre" dataDxfId="12"/>
    <tableColumn id="4" xr3:uid="{228DD78D-1CD1-48B9-9BB3-C5F58225ADF8}" name="Beat quality Tier Rap (feel free to change around, or to use for any genre)" dataDxfId="11"/>
    <tableColumn id="5" xr3:uid="{F39913E6-EADF-4006-9A76-D20DAB10CF9F}" name="Subcategory" dataDxfId="10"/>
    <tableColumn id="6" xr3:uid="{11A3351F-E51A-4BC9-B818-6CC64F322A1E}" name="Title (using only the version in the Youtube playlist.  Number of views vary widely from version to version, most of which you can find on Youtube are NOT in this playlist. Further argument against attributability in the disclaimers. " dataDxfId="9"/>
    <tableColumn id="7" xr3:uid="{0E586804-2AED-4866-8F5D-56C62B372FA1}" name="Estimated views BEFORE TRACKING 8/21/2023 " dataDxfId="8" dataCellStyle="Comma"/>
    <tableColumn id="8" xr3:uid="{A4448678-F1B2-414E-B1AF-59F9869D72A0}" name="START OF TRACKING: Actual views 8/23/2023 " dataDxfId="7" dataCellStyle="Comma"/>
    <tableColumn id="9" xr3:uid="{1C775D69-84ED-42E4-A7D0-CABC2890EFCD}" name=" # years ago uploaded (source: Youtube, NOT the actual date of release)" dataDxfId="6"/>
    <tableColumn id="10" xr3:uid="{A6C88343-119B-4539-AEEF-F20A2CA7DE85}" name="Final view count: ended  8/30/2023" dataDxfId="5"/>
    <tableColumn id="11" xr3:uid="{B7B9D566-06FB-4D8A-BE78-7E32C55C9651}" name="Change in number of views" dataDxfId="4">
      <calculatedColumnFormula>J3-H3</calculatedColumnFormula>
    </tableColumn>
    <tableColumn id="12" xr3:uid="{7A7C6683-9717-4EED-91AD-073424F93DEC}" name="Quotient" dataDxfId="3" dataCellStyle="Comma">
      <calculatedColumnFormula array="1">GROWTH(H3,J3,K3,FALSE)</calculatedColumnFormula>
    </tableColumn>
    <tableColumn id="13" xr3:uid="{FCE34014-0407-42EA-82C5-DCEE706A3946}" name="Estimated daily views first estimation" dataDxfId="2">
      <calculatedColumnFormula>G3/(I3*365)</calculatedColumnFormula>
    </tableColumn>
    <tableColumn id="14" xr3:uid="{AFB2316B-6F91-496C-9DC5-9B99073A9464}" name="% increase of views between start and end track dates" dataDxfId="1" dataCellStyle="Percent">
      <calculatedColumnFormula>(J3-H3)/H3</calculatedColumnFormula>
    </tableColumn>
    <tableColumn id="15" xr3:uid="{88129D0E-CB52-4BAC-B721-D6D37572CA68}" name="% diff daily views before and after tracking" dataDxfId="0" dataCellStyle="Comma">
      <calculatedColumnFormula>-1-((K3-M3)/M3)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54C2B-9ADE-4B72-99AD-30A538709AAE}">
  <dimension ref="D1:G28"/>
  <sheetViews>
    <sheetView workbookViewId="0">
      <selection activeCell="D9" sqref="D9"/>
    </sheetView>
  </sheetViews>
  <sheetFormatPr defaultRowHeight="14.6" x14ac:dyDescent="0.4"/>
  <cols>
    <col min="4" max="4" width="102.23046875" customWidth="1"/>
  </cols>
  <sheetData>
    <row r="1" spans="4:7" x14ac:dyDescent="0.4">
      <c r="D1" s="7" t="s">
        <v>335</v>
      </c>
    </row>
    <row r="2" spans="4:7" x14ac:dyDescent="0.4">
      <c r="D2" t="s">
        <v>330</v>
      </c>
    </row>
    <row r="3" spans="4:7" x14ac:dyDescent="0.4">
      <c r="D3" s="9" t="s">
        <v>331</v>
      </c>
    </row>
    <row r="4" spans="4:7" ht="29.15" x14ac:dyDescent="0.4">
      <c r="D4" s="42" t="s">
        <v>332</v>
      </c>
    </row>
    <row r="5" spans="4:7" x14ac:dyDescent="0.4">
      <c r="D5" s="43" t="s">
        <v>333</v>
      </c>
    </row>
    <row r="6" spans="4:7" x14ac:dyDescent="0.4">
      <c r="D6" s="43" t="s">
        <v>336</v>
      </c>
    </row>
    <row r="8" spans="4:7" ht="29.15" x14ac:dyDescent="0.4">
      <c r="D8" s="10" t="s">
        <v>334</v>
      </c>
    </row>
    <row r="11" spans="4:7" x14ac:dyDescent="0.4">
      <c r="D11" t="s">
        <v>340</v>
      </c>
    </row>
    <row r="14" spans="4:7" x14ac:dyDescent="0.4">
      <c r="D14" s="48" t="s">
        <v>339</v>
      </c>
      <c r="E14" s="48"/>
      <c r="F14" s="48"/>
      <c r="G14" s="48"/>
    </row>
    <row r="15" spans="4:7" x14ac:dyDescent="0.4">
      <c r="D15" s="48"/>
      <c r="E15" s="48"/>
      <c r="F15" s="48"/>
      <c r="G15" s="48"/>
    </row>
    <row r="16" spans="4:7" x14ac:dyDescent="0.4">
      <c r="D16" s="48"/>
      <c r="E16" s="48"/>
      <c r="F16" s="48"/>
      <c r="G16" s="48"/>
    </row>
    <row r="17" spans="4:7" x14ac:dyDescent="0.4">
      <c r="D17" s="48"/>
      <c r="E17" s="48"/>
      <c r="F17" s="48"/>
      <c r="G17" s="48"/>
    </row>
    <row r="18" spans="4:7" x14ac:dyDescent="0.4">
      <c r="D18" s="48"/>
      <c r="E18" s="48"/>
      <c r="F18" s="48"/>
      <c r="G18" s="48"/>
    </row>
    <row r="19" spans="4:7" x14ac:dyDescent="0.4">
      <c r="D19" s="48"/>
      <c r="E19" s="48"/>
      <c r="F19" s="48"/>
      <c r="G19" s="48"/>
    </row>
    <row r="20" spans="4:7" x14ac:dyDescent="0.4">
      <c r="D20" s="48"/>
      <c r="E20" s="48"/>
      <c r="F20" s="48"/>
      <c r="G20" s="48"/>
    </row>
    <row r="21" spans="4:7" x14ac:dyDescent="0.4">
      <c r="D21" s="48"/>
      <c r="E21" s="48"/>
      <c r="F21" s="48"/>
      <c r="G21" s="48"/>
    </row>
    <row r="22" spans="4:7" x14ac:dyDescent="0.4">
      <c r="D22" s="48"/>
      <c r="E22" s="48"/>
      <c r="F22" s="48"/>
      <c r="G22" s="48"/>
    </row>
    <row r="23" spans="4:7" x14ac:dyDescent="0.4">
      <c r="D23" s="48"/>
      <c r="E23" s="48"/>
      <c r="F23" s="48"/>
      <c r="G23" s="48"/>
    </row>
    <row r="24" spans="4:7" x14ac:dyDescent="0.4">
      <c r="D24" s="48"/>
      <c r="E24" s="48"/>
      <c r="F24" s="48"/>
      <c r="G24" s="48"/>
    </row>
    <row r="25" spans="4:7" x14ac:dyDescent="0.4">
      <c r="D25" s="48"/>
      <c r="E25" s="48"/>
      <c r="F25" s="48"/>
      <c r="G25" s="48"/>
    </row>
    <row r="26" spans="4:7" x14ac:dyDescent="0.4">
      <c r="D26" s="48"/>
      <c r="E26" s="48"/>
      <c r="F26" s="48"/>
      <c r="G26" s="48"/>
    </row>
    <row r="27" spans="4:7" x14ac:dyDescent="0.4">
      <c r="D27" s="48"/>
      <c r="E27" s="48"/>
      <c r="F27" s="48"/>
      <c r="G27" s="48"/>
    </row>
    <row r="28" spans="4:7" x14ac:dyDescent="0.4">
      <c r="D28" s="47"/>
    </row>
  </sheetData>
  <mergeCells count="1">
    <mergeCell ref="D14:G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FF8FD-BF85-46E1-A505-727AA7DD1DE6}">
  <dimension ref="A1:B17"/>
  <sheetViews>
    <sheetView tabSelected="1" workbookViewId="0">
      <selection activeCell="C6" sqref="C6"/>
    </sheetView>
  </sheetViews>
  <sheetFormatPr defaultRowHeight="14.6" x14ac:dyDescent="0.4"/>
  <cols>
    <col min="1" max="1" width="15.61328125" bestFit="1" customWidth="1"/>
    <col min="2" max="2" width="37.84375" bestFit="1" customWidth="1"/>
  </cols>
  <sheetData>
    <row r="1" spans="1:2" x14ac:dyDescent="0.4">
      <c r="A1" t="s">
        <v>338</v>
      </c>
    </row>
    <row r="3" spans="1:2" x14ac:dyDescent="0.4">
      <c r="A3" s="37" t="s">
        <v>321</v>
      </c>
      <c r="B3" t="s">
        <v>322</v>
      </c>
    </row>
    <row r="4" spans="1:2" x14ac:dyDescent="0.4">
      <c r="A4" s="11" t="s">
        <v>290</v>
      </c>
      <c r="B4" s="41">
        <v>6.8406096160901639E-2</v>
      </c>
    </row>
    <row r="5" spans="1:2" x14ac:dyDescent="0.4">
      <c r="A5" s="11" t="s">
        <v>282</v>
      </c>
      <c r="B5" s="41">
        <v>1.921074248531688E-2</v>
      </c>
    </row>
    <row r="6" spans="1:2" x14ac:dyDescent="0.4">
      <c r="A6" s="11" t="s">
        <v>283</v>
      </c>
      <c r="B6" s="41">
        <v>6.1796947994304741E-2</v>
      </c>
    </row>
    <row r="7" spans="1:2" x14ac:dyDescent="0.4">
      <c r="A7" s="11" t="s">
        <v>292</v>
      </c>
      <c r="B7" s="41">
        <v>1.24708461329332</v>
      </c>
    </row>
    <row r="8" spans="1:2" x14ac:dyDescent="0.4">
      <c r="A8" s="11" t="s">
        <v>295</v>
      </c>
      <c r="B8" s="41">
        <v>7.7715279756613381E-2</v>
      </c>
    </row>
    <row r="9" spans="1:2" x14ac:dyDescent="0.4">
      <c r="A9" s="11" t="s">
        <v>285</v>
      </c>
      <c r="B9" s="41">
        <v>4.6174111682463173E-2</v>
      </c>
    </row>
    <row r="10" spans="1:2" x14ac:dyDescent="0.4">
      <c r="A10" s="11" t="s">
        <v>291</v>
      </c>
      <c r="B10" s="40">
        <v>1.508504795759593E-4</v>
      </c>
    </row>
    <row r="11" spans="1:2" x14ac:dyDescent="0.4">
      <c r="A11" s="11" t="s">
        <v>289</v>
      </c>
      <c r="B11" s="41">
        <v>1.4469491160369335E-2</v>
      </c>
    </row>
    <row r="12" spans="1:2" x14ac:dyDescent="0.4">
      <c r="A12" s="11" t="s">
        <v>297</v>
      </c>
      <c r="B12" s="40">
        <v>1.4413607364147443E-3</v>
      </c>
    </row>
    <row r="13" spans="1:2" x14ac:dyDescent="0.4">
      <c r="A13" s="11" t="s">
        <v>288</v>
      </c>
      <c r="B13" s="41">
        <v>1.7017292142557081E-2</v>
      </c>
    </row>
    <row r="14" spans="1:2" x14ac:dyDescent="0.4">
      <c r="A14" s="11" t="s">
        <v>296</v>
      </c>
      <c r="B14" s="41">
        <v>2.1261967788802068E-2</v>
      </c>
    </row>
    <row r="15" spans="1:2" x14ac:dyDescent="0.4">
      <c r="A15" s="11" t="s">
        <v>284</v>
      </c>
      <c r="B15" s="41">
        <v>2.9509199517842442</v>
      </c>
    </row>
    <row r="16" spans="1:2" x14ac:dyDescent="0.4">
      <c r="A16" s="11" t="s">
        <v>327</v>
      </c>
      <c r="B16" s="40">
        <v>4.5091499828484724E-3</v>
      </c>
    </row>
    <row r="17" spans="1:2" hidden="1" x14ac:dyDescent="0.4">
      <c r="A17" s="11" t="s">
        <v>320</v>
      </c>
      <c r="B17" s="41">
        <v>4.5301578554477322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D0A5-A123-45EF-9DBE-772AFD281B0F}">
  <dimension ref="A1:B119"/>
  <sheetViews>
    <sheetView workbookViewId="0"/>
  </sheetViews>
  <sheetFormatPr defaultRowHeight="14.6" x14ac:dyDescent="0.4"/>
  <cols>
    <col min="1" max="1" width="25.3046875" bestFit="1" customWidth="1"/>
    <col min="2" max="2" width="29.84375" bestFit="1" customWidth="1"/>
  </cols>
  <sheetData>
    <row r="1" spans="1:2" x14ac:dyDescent="0.4">
      <c r="A1" t="s">
        <v>338</v>
      </c>
    </row>
    <row r="3" spans="1:2" x14ac:dyDescent="0.4">
      <c r="A3" s="37" t="s">
        <v>281</v>
      </c>
      <c r="B3" t="s">
        <v>324</v>
      </c>
    </row>
    <row r="4" spans="1:2" x14ac:dyDescent="0.4">
      <c r="A4" s="11" t="s">
        <v>290</v>
      </c>
    </row>
    <row r="5" spans="1:2" x14ac:dyDescent="0.4">
      <c r="A5" s="38" t="s">
        <v>126</v>
      </c>
      <c r="B5" s="44">
        <v>773</v>
      </c>
    </row>
    <row r="6" spans="1:2" x14ac:dyDescent="0.4">
      <c r="A6" s="38" t="s">
        <v>65</v>
      </c>
      <c r="B6" s="44">
        <v>16928</v>
      </c>
    </row>
    <row r="7" spans="1:2" x14ac:dyDescent="0.4">
      <c r="A7" s="38" t="s">
        <v>64</v>
      </c>
      <c r="B7" s="44">
        <v>93294</v>
      </c>
    </row>
    <row r="8" spans="1:2" x14ac:dyDescent="0.4">
      <c r="A8" s="38" t="s">
        <v>9</v>
      </c>
      <c r="B8" s="44">
        <v>7</v>
      </c>
    </row>
    <row r="9" spans="1:2" x14ac:dyDescent="0.4">
      <c r="A9" s="38" t="s">
        <v>79</v>
      </c>
      <c r="B9" s="44">
        <v>36182</v>
      </c>
    </row>
    <row r="10" spans="1:2" x14ac:dyDescent="0.4">
      <c r="A10" s="38" t="s">
        <v>78</v>
      </c>
      <c r="B10" s="44">
        <v>394</v>
      </c>
    </row>
    <row r="11" spans="1:2" x14ac:dyDescent="0.4">
      <c r="A11" s="38" t="s">
        <v>20</v>
      </c>
      <c r="B11" s="44">
        <v>28371</v>
      </c>
    </row>
    <row r="12" spans="1:2" x14ac:dyDescent="0.4">
      <c r="A12" s="38" t="s">
        <v>46</v>
      </c>
      <c r="B12" s="44">
        <v>5019</v>
      </c>
    </row>
    <row r="13" spans="1:2" x14ac:dyDescent="0.4">
      <c r="A13" s="38" t="s">
        <v>77</v>
      </c>
      <c r="B13" s="44">
        <v>8</v>
      </c>
    </row>
    <row r="14" spans="1:2" x14ac:dyDescent="0.4">
      <c r="A14" s="11" t="s">
        <v>282</v>
      </c>
      <c r="B14" s="44"/>
    </row>
    <row r="15" spans="1:2" x14ac:dyDescent="0.4">
      <c r="A15" s="38" t="s">
        <v>39</v>
      </c>
      <c r="B15" s="44">
        <v>835</v>
      </c>
    </row>
    <row r="16" spans="1:2" x14ac:dyDescent="0.4">
      <c r="A16" s="38" t="s">
        <v>66</v>
      </c>
      <c r="B16" s="44">
        <v>16586</v>
      </c>
    </row>
    <row r="17" spans="1:2" x14ac:dyDescent="0.4">
      <c r="A17" s="38" t="s">
        <v>17</v>
      </c>
      <c r="B17" s="44">
        <v>47009</v>
      </c>
    </row>
    <row r="18" spans="1:2" x14ac:dyDescent="0.4">
      <c r="A18" s="38" t="s">
        <v>24</v>
      </c>
      <c r="B18" s="44">
        <v>845</v>
      </c>
    </row>
    <row r="19" spans="1:2" x14ac:dyDescent="0.4">
      <c r="A19" s="38" t="s">
        <v>67</v>
      </c>
      <c r="B19" s="44">
        <v>1026</v>
      </c>
    </row>
    <row r="20" spans="1:2" x14ac:dyDescent="0.4">
      <c r="A20" s="38" t="s">
        <v>48</v>
      </c>
      <c r="B20" s="44">
        <v>158226</v>
      </c>
    </row>
    <row r="21" spans="1:2" x14ac:dyDescent="0.4">
      <c r="A21" s="11" t="s">
        <v>283</v>
      </c>
      <c r="B21" s="44"/>
    </row>
    <row r="22" spans="1:2" x14ac:dyDescent="0.4">
      <c r="A22" s="38" t="s">
        <v>267</v>
      </c>
      <c r="B22" s="44">
        <v>241</v>
      </c>
    </row>
    <row r="23" spans="1:2" x14ac:dyDescent="0.4">
      <c r="A23" s="38" t="s">
        <v>70</v>
      </c>
      <c r="B23" s="44">
        <v>30208</v>
      </c>
    </row>
    <row r="24" spans="1:2" x14ac:dyDescent="0.4">
      <c r="A24" s="38" t="s">
        <v>256</v>
      </c>
      <c r="B24" s="44">
        <v>5908</v>
      </c>
    </row>
    <row r="25" spans="1:2" x14ac:dyDescent="0.4">
      <c r="A25" s="38" t="s">
        <v>235</v>
      </c>
      <c r="B25" s="44">
        <v>7101</v>
      </c>
    </row>
    <row r="26" spans="1:2" x14ac:dyDescent="0.4">
      <c r="A26" s="38" t="s">
        <v>258</v>
      </c>
      <c r="B26" s="44">
        <v>506113</v>
      </c>
    </row>
    <row r="27" spans="1:2" x14ac:dyDescent="0.4">
      <c r="A27" s="38" t="s">
        <v>75</v>
      </c>
      <c r="B27" s="44">
        <v>3681657</v>
      </c>
    </row>
    <row r="28" spans="1:2" x14ac:dyDescent="0.4">
      <c r="A28" s="38" t="s">
        <v>36</v>
      </c>
      <c r="B28" s="44">
        <v>25713</v>
      </c>
    </row>
    <row r="29" spans="1:2" x14ac:dyDescent="0.4">
      <c r="A29" s="38" t="s">
        <v>303</v>
      </c>
      <c r="B29" s="44">
        <v>15308</v>
      </c>
    </row>
    <row r="30" spans="1:2" x14ac:dyDescent="0.4">
      <c r="A30" s="38" t="s">
        <v>71</v>
      </c>
      <c r="B30" s="44">
        <v>3733</v>
      </c>
    </row>
    <row r="31" spans="1:2" x14ac:dyDescent="0.4">
      <c r="A31" s="38" t="s">
        <v>72</v>
      </c>
      <c r="B31" s="44">
        <v>556397</v>
      </c>
    </row>
    <row r="32" spans="1:2" x14ac:dyDescent="0.4">
      <c r="A32" s="11" t="s">
        <v>292</v>
      </c>
      <c r="B32" s="44"/>
    </row>
    <row r="33" spans="1:2" x14ac:dyDescent="0.4">
      <c r="A33" s="38" t="s">
        <v>83</v>
      </c>
      <c r="B33" s="44">
        <v>4883</v>
      </c>
    </row>
    <row r="34" spans="1:2" x14ac:dyDescent="0.4">
      <c r="A34" s="38" t="s">
        <v>26</v>
      </c>
      <c r="B34" s="44">
        <v>13205</v>
      </c>
    </row>
    <row r="35" spans="1:2" x14ac:dyDescent="0.4">
      <c r="A35" s="38" t="s">
        <v>74</v>
      </c>
      <c r="B35" s="44">
        <v>145</v>
      </c>
    </row>
    <row r="36" spans="1:2" x14ac:dyDescent="0.4">
      <c r="A36" s="38" t="s">
        <v>264</v>
      </c>
      <c r="B36" s="44">
        <v>3076</v>
      </c>
    </row>
    <row r="37" spans="1:2" x14ac:dyDescent="0.4">
      <c r="A37" s="38" t="s">
        <v>27</v>
      </c>
      <c r="B37" s="44">
        <v>2651</v>
      </c>
    </row>
    <row r="38" spans="1:2" x14ac:dyDescent="0.4">
      <c r="A38" s="38" t="s">
        <v>86</v>
      </c>
      <c r="B38" s="44">
        <v>6964</v>
      </c>
    </row>
    <row r="39" spans="1:2" x14ac:dyDescent="0.4">
      <c r="A39" s="38" t="s">
        <v>80</v>
      </c>
      <c r="B39" s="44">
        <v>99</v>
      </c>
    </row>
    <row r="40" spans="1:2" x14ac:dyDescent="0.4">
      <c r="A40" s="38" t="s">
        <v>81</v>
      </c>
      <c r="B40" s="44">
        <v>7562</v>
      </c>
    </row>
    <row r="41" spans="1:2" x14ac:dyDescent="0.4">
      <c r="A41" s="38" t="s">
        <v>84</v>
      </c>
      <c r="B41" s="44">
        <v>6332</v>
      </c>
    </row>
    <row r="42" spans="1:2" x14ac:dyDescent="0.4">
      <c r="A42" s="38" t="s">
        <v>82</v>
      </c>
      <c r="B42" s="44">
        <v>16657</v>
      </c>
    </row>
    <row r="43" spans="1:2" x14ac:dyDescent="0.4">
      <c r="A43" s="38" t="s">
        <v>250</v>
      </c>
      <c r="B43" s="44">
        <v>35</v>
      </c>
    </row>
    <row r="44" spans="1:2" x14ac:dyDescent="0.4">
      <c r="A44" s="38" t="s">
        <v>22</v>
      </c>
      <c r="B44" s="44">
        <v>1993863</v>
      </c>
    </row>
    <row r="45" spans="1:2" x14ac:dyDescent="0.4">
      <c r="A45" s="38" t="s">
        <v>87</v>
      </c>
      <c r="B45" s="44">
        <v>16670</v>
      </c>
    </row>
    <row r="46" spans="1:2" x14ac:dyDescent="0.4">
      <c r="A46" s="38" t="s">
        <v>30</v>
      </c>
      <c r="B46" s="44">
        <v>942</v>
      </c>
    </row>
    <row r="47" spans="1:2" x14ac:dyDescent="0.4">
      <c r="A47" s="38" t="s">
        <v>29</v>
      </c>
      <c r="B47" s="44">
        <v>20020</v>
      </c>
    </row>
    <row r="48" spans="1:2" x14ac:dyDescent="0.4">
      <c r="A48" s="38" t="s">
        <v>260</v>
      </c>
      <c r="B48" s="44">
        <v>160</v>
      </c>
    </row>
    <row r="49" spans="1:2" x14ac:dyDescent="0.4">
      <c r="A49" s="38" t="s">
        <v>85</v>
      </c>
      <c r="B49" s="44">
        <v>19167</v>
      </c>
    </row>
    <row r="50" spans="1:2" x14ac:dyDescent="0.4">
      <c r="A50" s="38" t="s">
        <v>25</v>
      </c>
      <c r="B50" s="44">
        <v>47916</v>
      </c>
    </row>
    <row r="51" spans="1:2" x14ac:dyDescent="0.4">
      <c r="A51" s="38" t="s">
        <v>23</v>
      </c>
      <c r="B51" s="44">
        <v>47089</v>
      </c>
    </row>
    <row r="52" spans="1:2" x14ac:dyDescent="0.4">
      <c r="A52" s="11" t="s">
        <v>295</v>
      </c>
      <c r="B52" s="44"/>
    </row>
    <row r="53" spans="1:2" x14ac:dyDescent="0.4">
      <c r="A53" s="38" t="s">
        <v>28</v>
      </c>
      <c r="B53" s="44">
        <v>166</v>
      </c>
    </row>
    <row r="54" spans="1:2" x14ac:dyDescent="0.4">
      <c r="A54" s="38" t="s">
        <v>45</v>
      </c>
      <c r="B54" s="44">
        <v>62</v>
      </c>
    </row>
    <row r="55" spans="1:2" x14ac:dyDescent="0.4">
      <c r="A55" s="38" t="s">
        <v>21</v>
      </c>
      <c r="B55" s="44">
        <v>217</v>
      </c>
    </row>
    <row r="56" spans="1:2" x14ac:dyDescent="0.4">
      <c r="A56" s="38" t="s">
        <v>262</v>
      </c>
      <c r="B56" s="44">
        <v>156</v>
      </c>
    </row>
    <row r="57" spans="1:2" x14ac:dyDescent="0.4">
      <c r="A57" s="38" t="s">
        <v>246</v>
      </c>
      <c r="B57" s="44">
        <v>2794575</v>
      </c>
    </row>
    <row r="58" spans="1:2" x14ac:dyDescent="0.4">
      <c r="A58" s="38" t="s">
        <v>19</v>
      </c>
      <c r="B58" s="44">
        <v>24993</v>
      </c>
    </row>
    <row r="59" spans="1:2" x14ac:dyDescent="0.4">
      <c r="A59" s="11" t="s">
        <v>285</v>
      </c>
      <c r="B59" s="44"/>
    </row>
    <row r="60" spans="1:2" x14ac:dyDescent="0.4">
      <c r="A60" s="38" t="s">
        <v>51</v>
      </c>
      <c r="B60" s="44">
        <v>7029</v>
      </c>
    </row>
    <row r="61" spans="1:2" x14ac:dyDescent="0.4">
      <c r="A61" s="38" t="s">
        <v>56</v>
      </c>
      <c r="B61" s="44">
        <v>1085042</v>
      </c>
    </row>
    <row r="62" spans="1:2" x14ac:dyDescent="0.4">
      <c r="A62" s="38" t="s">
        <v>69</v>
      </c>
      <c r="B62" s="44">
        <v>783</v>
      </c>
    </row>
    <row r="63" spans="1:2" x14ac:dyDescent="0.4">
      <c r="A63" s="38" t="s">
        <v>31</v>
      </c>
      <c r="B63" s="44">
        <v>1038</v>
      </c>
    </row>
    <row r="64" spans="1:2" x14ac:dyDescent="0.4">
      <c r="A64" s="38" t="s">
        <v>57</v>
      </c>
      <c r="B64" s="44">
        <v>821</v>
      </c>
    </row>
    <row r="65" spans="1:2" x14ac:dyDescent="0.4">
      <c r="A65" s="38" t="s">
        <v>34</v>
      </c>
      <c r="B65" s="44">
        <v>260886</v>
      </c>
    </row>
    <row r="66" spans="1:2" x14ac:dyDescent="0.4">
      <c r="A66" s="38" t="s">
        <v>58</v>
      </c>
      <c r="B66" s="44">
        <v>157484</v>
      </c>
    </row>
    <row r="67" spans="1:2" x14ac:dyDescent="0.4">
      <c r="A67" s="38" t="s">
        <v>32</v>
      </c>
      <c r="B67" s="44">
        <v>1524</v>
      </c>
    </row>
    <row r="68" spans="1:2" x14ac:dyDescent="0.4">
      <c r="A68" s="38" t="s">
        <v>68</v>
      </c>
      <c r="B68" s="44">
        <v>59237</v>
      </c>
    </row>
    <row r="69" spans="1:2" x14ac:dyDescent="0.4">
      <c r="A69" s="38" t="s">
        <v>248</v>
      </c>
      <c r="B69" s="44">
        <v>18454</v>
      </c>
    </row>
    <row r="70" spans="1:2" x14ac:dyDescent="0.4">
      <c r="A70" s="38" t="s">
        <v>76</v>
      </c>
      <c r="B70" s="44">
        <v>293</v>
      </c>
    </row>
    <row r="71" spans="1:2" x14ac:dyDescent="0.4">
      <c r="A71" s="38" t="s">
        <v>50</v>
      </c>
      <c r="B71" s="44">
        <v>103438</v>
      </c>
    </row>
    <row r="72" spans="1:2" x14ac:dyDescent="0.4">
      <c r="A72" s="38" t="s">
        <v>63</v>
      </c>
      <c r="B72" s="44">
        <v>88821</v>
      </c>
    </row>
    <row r="73" spans="1:2" x14ac:dyDescent="0.4">
      <c r="A73" s="38" t="s">
        <v>33</v>
      </c>
      <c r="B73" s="44">
        <v>271186</v>
      </c>
    </row>
    <row r="74" spans="1:2" x14ac:dyDescent="0.4">
      <c r="A74" s="11" t="s">
        <v>291</v>
      </c>
      <c r="B74" s="44"/>
    </row>
    <row r="75" spans="1:2" x14ac:dyDescent="0.4">
      <c r="A75" s="38" t="s">
        <v>40</v>
      </c>
      <c r="B75" s="44">
        <v>2640</v>
      </c>
    </row>
    <row r="76" spans="1:2" x14ac:dyDescent="0.4">
      <c r="A76" s="11" t="s">
        <v>289</v>
      </c>
      <c r="B76" s="44"/>
    </row>
    <row r="77" spans="1:2" x14ac:dyDescent="0.4">
      <c r="A77" s="38" t="s">
        <v>59</v>
      </c>
      <c r="B77" s="44">
        <v>24493</v>
      </c>
    </row>
    <row r="78" spans="1:2" x14ac:dyDescent="0.4">
      <c r="A78" s="38" t="s">
        <v>61</v>
      </c>
      <c r="B78" s="44">
        <v>16844</v>
      </c>
    </row>
    <row r="79" spans="1:2" x14ac:dyDescent="0.4">
      <c r="A79" s="38" t="s">
        <v>54</v>
      </c>
      <c r="B79" s="44">
        <v>4878</v>
      </c>
    </row>
    <row r="80" spans="1:2" x14ac:dyDescent="0.4">
      <c r="A80" s="38" t="s">
        <v>60</v>
      </c>
      <c r="B80" s="44">
        <v>85961</v>
      </c>
    </row>
    <row r="81" spans="1:2" x14ac:dyDescent="0.4">
      <c r="A81" s="38" t="s">
        <v>37</v>
      </c>
      <c r="B81" s="44">
        <v>24429</v>
      </c>
    </row>
    <row r="82" spans="1:2" x14ac:dyDescent="0.4">
      <c r="A82" s="11" t="s">
        <v>297</v>
      </c>
      <c r="B82" s="44"/>
    </row>
    <row r="83" spans="1:2" x14ac:dyDescent="0.4">
      <c r="A83" s="38" t="s">
        <v>18</v>
      </c>
      <c r="B83" s="44">
        <v>251</v>
      </c>
    </row>
    <row r="84" spans="1:2" x14ac:dyDescent="0.4">
      <c r="A84" s="11" t="s">
        <v>288</v>
      </c>
      <c r="B84" s="44"/>
    </row>
    <row r="85" spans="1:2" x14ac:dyDescent="0.4">
      <c r="A85" s="38" t="s">
        <v>11</v>
      </c>
      <c r="B85" s="44">
        <v>338508</v>
      </c>
    </row>
    <row r="86" spans="1:2" x14ac:dyDescent="0.4">
      <c r="A86" s="38" t="s">
        <v>73</v>
      </c>
      <c r="B86" s="44">
        <v>104884</v>
      </c>
    </row>
    <row r="87" spans="1:2" x14ac:dyDescent="0.4">
      <c r="A87" s="38" t="s">
        <v>325</v>
      </c>
      <c r="B87" s="44">
        <v>1350</v>
      </c>
    </row>
    <row r="88" spans="1:2" x14ac:dyDescent="0.4">
      <c r="A88" s="38" t="s">
        <v>25</v>
      </c>
      <c r="B88" s="44">
        <v>104</v>
      </c>
    </row>
    <row r="89" spans="1:2" x14ac:dyDescent="0.4">
      <c r="A89" s="11" t="s">
        <v>296</v>
      </c>
      <c r="B89" s="44"/>
    </row>
    <row r="90" spans="1:2" x14ac:dyDescent="0.4">
      <c r="A90" s="38" t="s">
        <v>237</v>
      </c>
      <c r="B90" s="44">
        <v>12230</v>
      </c>
    </row>
    <row r="91" spans="1:2" x14ac:dyDescent="0.4">
      <c r="A91" s="38" t="s">
        <v>239</v>
      </c>
      <c r="B91" s="44">
        <v>20472</v>
      </c>
    </row>
    <row r="92" spans="1:2" x14ac:dyDescent="0.4">
      <c r="A92" s="11" t="s">
        <v>284</v>
      </c>
      <c r="B92" s="44"/>
    </row>
    <row r="93" spans="1:2" x14ac:dyDescent="0.4">
      <c r="A93" s="38" t="s">
        <v>4</v>
      </c>
      <c r="B93" s="44">
        <v>1735</v>
      </c>
    </row>
    <row r="94" spans="1:2" x14ac:dyDescent="0.4">
      <c r="A94" s="38" t="s">
        <v>3</v>
      </c>
      <c r="B94" s="44">
        <v>119348</v>
      </c>
    </row>
    <row r="95" spans="1:2" x14ac:dyDescent="0.4">
      <c r="A95" s="38" t="s">
        <v>10</v>
      </c>
      <c r="B95" s="44">
        <v>1100</v>
      </c>
    </row>
    <row r="96" spans="1:2" x14ac:dyDescent="0.4">
      <c r="A96" s="38" t="s">
        <v>42</v>
      </c>
      <c r="B96" s="44">
        <v>7</v>
      </c>
    </row>
    <row r="97" spans="1:2" x14ac:dyDescent="0.4">
      <c r="A97" s="38" t="s">
        <v>8</v>
      </c>
      <c r="B97" s="44">
        <v>11216</v>
      </c>
    </row>
    <row r="98" spans="1:2" x14ac:dyDescent="0.4">
      <c r="A98" s="38" t="s">
        <v>12</v>
      </c>
      <c r="B98" s="44">
        <v>60479</v>
      </c>
    </row>
    <row r="99" spans="1:2" x14ac:dyDescent="0.4">
      <c r="A99" s="38" t="s">
        <v>44</v>
      </c>
      <c r="B99" s="44">
        <v>3810</v>
      </c>
    </row>
    <row r="100" spans="1:2" x14ac:dyDescent="0.4">
      <c r="A100" s="38" t="s">
        <v>244</v>
      </c>
      <c r="B100" s="44">
        <v>2409</v>
      </c>
    </row>
    <row r="101" spans="1:2" x14ac:dyDescent="0.4">
      <c r="A101" s="38" t="s">
        <v>2</v>
      </c>
      <c r="B101" s="44">
        <v>7208</v>
      </c>
    </row>
    <row r="102" spans="1:2" x14ac:dyDescent="0.4">
      <c r="A102" s="38" t="s">
        <v>55</v>
      </c>
      <c r="B102" s="44">
        <v>4651</v>
      </c>
    </row>
    <row r="103" spans="1:2" x14ac:dyDescent="0.4">
      <c r="A103" s="38" t="s">
        <v>192</v>
      </c>
      <c r="B103" s="44">
        <v>7804</v>
      </c>
    </row>
    <row r="104" spans="1:2" x14ac:dyDescent="0.4">
      <c r="A104" s="38" t="s">
        <v>53</v>
      </c>
      <c r="B104" s="44">
        <v>10</v>
      </c>
    </row>
    <row r="105" spans="1:2" x14ac:dyDescent="0.4">
      <c r="A105" s="38" t="s">
        <v>7</v>
      </c>
      <c r="B105" s="44">
        <v>1578</v>
      </c>
    </row>
    <row r="106" spans="1:2" x14ac:dyDescent="0.4">
      <c r="A106" s="38" t="s">
        <v>13</v>
      </c>
      <c r="B106" s="44">
        <v>1131</v>
      </c>
    </row>
    <row r="107" spans="1:2" x14ac:dyDescent="0.4">
      <c r="A107" s="38" t="s">
        <v>49</v>
      </c>
      <c r="B107" s="44">
        <v>7350</v>
      </c>
    </row>
    <row r="108" spans="1:2" x14ac:dyDescent="0.4">
      <c r="A108" s="38" t="s">
        <v>16</v>
      </c>
      <c r="B108" s="44">
        <v>3580</v>
      </c>
    </row>
    <row r="109" spans="1:2" x14ac:dyDescent="0.4">
      <c r="A109" s="38" t="s">
        <v>52</v>
      </c>
      <c r="B109" s="44">
        <v>13539</v>
      </c>
    </row>
    <row r="110" spans="1:2" x14ac:dyDescent="0.4">
      <c r="A110" s="38" t="s">
        <v>5</v>
      </c>
      <c r="B110" s="44">
        <v>22571</v>
      </c>
    </row>
    <row r="111" spans="1:2" x14ac:dyDescent="0.4">
      <c r="A111" s="38" t="s">
        <v>1</v>
      </c>
      <c r="B111" s="44">
        <v>38</v>
      </c>
    </row>
    <row r="112" spans="1:2" x14ac:dyDescent="0.4">
      <c r="A112" s="38" t="s">
        <v>15</v>
      </c>
      <c r="B112" s="44">
        <v>53978</v>
      </c>
    </row>
    <row r="113" spans="1:2" x14ac:dyDescent="0.4">
      <c r="A113" s="38" t="s">
        <v>35</v>
      </c>
      <c r="B113" s="44">
        <v>12017</v>
      </c>
    </row>
    <row r="114" spans="1:2" x14ac:dyDescent="0.4">
      <c r="A114" s="38" t="s">
        <v>62</v>
      </c>
      <c r="B114" s="44">
        <v>114163</v>
      </c>
    </row>
    <row r="115" spans="1:2" x14ac:dyDescent="0.4">
      <c r="A115" s="38" t="s">
        <v>6</v>
      </c>
      <c r="B115" s="44">
        <v>2793</v>
      </c>
    </row>
    <row r="116" spans="1:2" x14ac:dyDescent="0.4">
      <c r="A116" s="38" t="s">
        <v>38</v>
      </c>
      <c r="B116" s="44">
        <v>1896</v>
      </c>
    </row>
    <row r="117" spans="1:2" x14ac:dyDescent="0.4">
      <c r="A117" s="38" t="s">
        <v>326</v>
      </c>
      <c r="B117" s="44">
        <v>5079</v>
      </c>
    </row>
    <row r="118" spans="1:2" x14ac:dyDescent="0.4">
      <c r="A118" s="38" t="s">
        <v>47</v>
      </c>
      <c r="B118" s="44">
        <v>28275</v>
      </c>
    </row>
    <row r="119" spans="1:2" x14ac:dyDescent="0.4">
      <c r="A119" s="11" t="s">
        <v>320</v>
      </c>
      <c r="B119" s="44">
        <v>13446332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355C4F-84D5-4B4D-AE05-F9064FCBA611}">
  <dimension ref="A1:F107"/>
  <sheetViews>
    <sheetView workbookViewId="0"/>
  </sheetViews>
  <sheetFormatPr defaultRowHeight="14.6" x14ac:dyDescent="0.4"/>
  <cols>
    <col min="1" max="1" width="21.3828125" bestFit="1" customWidth="1"/>
    <col min="2" max="2" width="56" bestFit="1" customWidth="1"/>
  </cols>
  <sheetData>
    <row r="1" spans="1:6" x14ac:dyDescent="0.4">
      <c r="A1" t="s">
        <v>338</v>
      </c>
    </row>
    <row r="3" spans="1:6" x14ac:dyDescent="0.4">
      <c r="A3" s="37" t="s">
        <v>0</v>
      </c>
      <c r="B3" t="s">
        <v>323</v>
      </c>
    </row>
    <row r="4" spans="1:6" x14ac:dyDescent="0.4">
      <c r="A4" s="11" t="s">
        <v>8</v>
      </c>
      <c r="B4" s="40">
        <v>90.793508575630327</v>
      </c>
    </row>
    <row r="5" spans="1:6" x14ac:dyDescent="0.4">
      <c r="A5" s="11" t="s">
        <v>22</v>
      </c>
      <c r="B5" s="40">
        <v>7.1086872718977085</v>
      </c>
      <c r="D5" s="18"/>
      <c r="E5" s="19"/>
      <c r="F5" s="20"/>
    </row>
    <row r="6" spans="1:6" x14ac:dyDescent="0.4">
      <c r="A6" s="11" t="s">
        <v>3</v>
      </c>
      <c r="B6" s="40">
        <v>1.4116216508604111</v>
      </c>
      <c r="D6" s="21"/>
      <c r="E6" s="22"/>
      <c r="F6" s="23"/>
    </row>
    <row r="7" spans="1:6" x14ac:dyDescent="0.4">
      <c r="A7" s="11" t="s">
        <v>19</v>
      </c>
      <c r="B7" s="40">
        <v>0.56257032692261244</v>
      </c>
      <c r="D7" s="21"/>
      <c r="E7" s="22"/>
      <c r="F7" s="23"/>
    </row>
    <row r="8" spans="1:6" x14ac:dyDescent="0.4">
      <c r="A8" s="11" t="s">
        <v>239</v>
      </c>
      <c r="B8" s="40">
        <v>0.54557178276279916</v>
      </c>
      <c r="D8" s="21"/>
      <c r="E8" s="22"/>
      <c r="F8" s="23"/>
    </row>
    <row r="9" spans="1:6" x14ac:dyDescent="0.4">
      <c r="A9" s="11" t="s">
        <v>52</v>
      </c>
      <c r="B9" s="40">
        <v>0.4589179056126475</v>
      </c>
      <c r="D9" s="21"/>
      <c r="E9" s="22"/>
      <c r="F9" s="23"/>
    </row>
    <row r="10" spans="1:6" x14ac:dyDescent="0.4">
      <c r="A10" s="11" t="s">
        <v>87</v>
      </c>
      <c r="B10" s="40">
        <v>0.32498148620670392</v>
      </c>
      <c r="D10" s="21"/>
      <c r="E10" s="22"/>
      <c r="F10" s="23"/>
    </row>
    <row r="11" spans="1:6" x14ac:dyDescent="0.4">
      <c r="A11" s="11" t="s">
        <v>71</v>
      </c>
      <c r="B11" s="40">
        <v>0.30109924015288725</v>
      </c>
      <c r="D11" s="21"/>
      <c r="E11" s="22"/>
      <c r="F11" s="23"/>
    </row>
    <row r="12" spans="1:6" x14ac:dyDescent="0.4">
      <c r="A12" s="11" t="s">
        <v>84</v>
      </c>
      <c r="B12" s="40">
        <v>0.29575023921365956</v>
      </c>
      <c r="D12" s="21"/>
      <c r="E12" s="22"/>
      <c r="F12" s="23"/>
    </row>
    <row r="13" spans="1:6" x14ac:dyDescent="0.4">
      <c r="A13" s="11" t="s">
        <v>12</v>
      </c>
      <c r="B13" s="40">
        <v>0.26636035752536741</v>
      </c>
      <c r="D13" s="21"/>
      <c r="E13" s="22"/>
      <c r="F13" s="23"/>
    </row>
    <row r="14" spans="1:6" x14ac:dyDescent="0.4">
      <c r="A14" s="11" t="s">
        <v>78</v>
      </c>
      <c r="B14" s="40">
        <v>0.22652376869062013</v>
      </c>
      <c r="D14" s="21"/>
      <c r="E14" s="22"/>
      <c r="F14" s="23"/>
    </row>
    <row r="15" spans="1:6" x14ac:dyDescent="0.4">
      <c r="A15" s="11" t="s">
        <v>246</v>
      </c>
      <c r="B15" s="40">
        <v>0.22637754095316712</v>
      </c>
      <c r="D15" s="21"/>
      <c r="E15" s="22"/>
      <c r="F15" s="23"/>
    </row>
    <row r="16" spans="1:6" x14ac:dyDescent="0.4">
      <c r="A16" s="11" t="s">
        <v>81</v>
      </c>
      <c r="B16" s="40">
        <v>0.22510012022418796</v>
      </c>
      <c r="D16" s="21"/>
      <c r="E16" s="22"/>
      <c r="F16" s="23"/>
    </row>
    <row r="17" spans="1:6" x14ac:dyDescent="0.4">
      <c r="A17" s="11" t="s">
        <v>66</v>
      </c>
      <c r="B17" s="40">
        <v>0.21168706932347589</v>
      </c>
      <c r="D17" s="21"/>
      <c r="E17" s="22"/>
      <c r="F17" s="23"/>
    </row>
    <row r="18" spans="1:6" x14ac:dyDescent="0.4">
      <c r="A18" s="11" t="s">
        <v>65</v>
      </c>
      <c r="B18" s="40">
        <v>0.21119989250501239</v>
      </c>
      <c r="D18" s="21"/>
      <c r="E18" s="22"/>
      <c r="F18" s="23"/>
    </row>
    <row r="19" spans="1:6" x14ac:dyDescent="0.4">
      <c r="A19" s="11" t="s">
        <v>20</v>
      </c>
      <c r="B19" s="40">
        <v>0.21059936204378654</v>
      </c>
      <c r="D19" s="21"/>
      <c r="E19" s="22"/>
      <c r="F19" s="23"/>
    </row>
    <row r="20" spans="1:6" x14ac:dyDescent="0.4">
      <c r="A20" s="11" t="s">
        <v>235</v>
      </c>
      <c r="B20" s="40">
        <v>0.20240974088573987</v>
      </c>
      <c r="D20" s="21"/>
      <c r="E20" s="22"/>
      <c r="F20" s="23"/>
    </row>
    <row r="21" spans="1:6" x14ac:dyDescent="0.4">
      <c r="A21" s="11" t="s">
        <v>42</v>
      </c>
      <c r="B21" s="40">
        <v>0.20223715645253559</v>
      </c>
      <c r="D21" s="21"/>
      <c r="E21" s="22"/>
      <c r="F21" s="23"/>
    </row>
    <row r="22" spans="1:6" x14ac:dyDescent="0.4">
      <c r="A22" s="11" t="s">
        <v>82</v>
      </c>
      <c r="B22" s="40">
        <v>0.19621782710018487</v>
      </c>
      <c r="D22" s="24"/>
      <c r="E22" s="25"/>
      <c r="F22" s="26"/>
    </row>
    <row r="23" spans="1:6" x14ac:dyDescent="0.4">
      <c r="A23" s="11" t="s">
        <v>11</v>
      </c>
      <c r="B23" s="40">
        <v>0.19465872834521147</v>
      </c>
    </row>
    <row r="24" spans="1:6" x14ac:dyDescent="0.4">
      <c r="A24" s="11" t="s">
        <v>36</v>
      </c>
      <c r="B24" s="40">
        <v>0.19399336661144864</v>
      </c>
    </row>
    <row r="25" spans="1:6" x14ac:dyDescent="0.4">
      <c r="A25" s="11" t="s">
        <v>73</v>
      </c>
      <c r="B25" s="40">
        <v>0.19358491357718866</v>
      </c>
    </row>
    <row r="26" spans="1:6" x14ac:dyDescent="0.4">
      <c r="A26" s="11" t="s">
        <v>46</v>
      </c>
      <c r="B26" s="40">
        <v>0.18540768390059847</v>
      </c>
    </row>
    <row r="27" spans="1:6" x14ac:dyDescent="0.4">
      <c r="A27" s="11" t="s">
        <v>57</v>
      </c>
      <c r="B27" s="40">
        <v>0.18288146489116294</v>
      </c>
    </row>
    <row r="28" spans="1:6" x14ac:dyDescent="0.4">
      <c r="A28" s="11" t="s">
        <v>23</v>
      </c>
      <c r="B28" s="40">
        <v>0.181591513477424</v>
      </c>
    </row>
    <row r="29" spans="1:6" x14ac:dyDescent="0.4">
      <c r="A29" s="11" t="s">
        <v>86</v>
      </c>
      <c r="B29" s="40">
        <v>0.17955549406808546</v>
      </c>
    </row>
    <row r="30" spans="1:6" x14ac:dyDescent="0.4">
      <c r="A30" s="11" t="s">
        <v>67</v>
      </c>
      <c r="B30" s="40">
        <v>0.17717871139706043</v>
      </c>
    </row>
    <row r="31" spans="1:6" x14ac:dyDescent="0.4">
      <c r="A31" s="11" t="s">
        <v>50</v>
      </c>
      <c r="B31" s="40">
        <v>0.17529342088116578</v>
      </c>
    </row>
    <row r="32" spans="1:6" x14ac:dyDescent="0.4">
      <c r="A32" s="11" t="s">
        <v>28</v>
      </c>
      <c r="B32" s="40">
        <v>0.17019859562243472</v>
      </c>
    </row>
    <row r="33" spans="1:2" x14ac:dyDescent="0.4">
      <c r="A33" s="11" t="s">
        <v>62</v>
      </c>
      <c r="B33" s="40">
        <v>0.16772357647571975</v>
      </c>
    </row>
    <row r="34" spans="1:2" x14ac:dyDescent="0.4">
      <c r="A34" s="11" t="s">
        <v>260</v>
      </c>
      <c r="B34" s="40">
        <v>0.16557905221725122</v>
      </c>
    </row>
    <row r="35" spans="1:2" x14ac:dyDescent="0.4">
      <c r="A35" s="11" t="s">
        <v>64</v>
      </c>
      <c r="B35" s="40">
        <v>0.16344642797707085</v>
      </c>
    </row>
    <row r="36" spans="1:2" x14ac:dyDescent="0.4">
      <c r="A36" s="11" t="s">
        <v>126</v>
      </c>
      <c r="B36" s="40">
        <v>0.16322957429115578</v>
      </c>
    </row>
    <row r="37" spans="1:2" x14ac:dyDescent="0.4">
      <c r="A37" s="11" t="s">
        <v>85</v>
      </c>
      <c r="B37" s="40">
        <v>0.1567614959797014</v>
      </c>
    </row>
    <row r="38" spans="1:2" x14ac:dyDescent="0.4">
      <c r="A38" s="11" t="s">
        <v>26</v>
      </c>
      <c r="B38" s="40">
        <v>0.15341763808408809</v>
      </c>
    </row>
    <row r="39" spans="1:2" x14ac:dyDescent="0.4">
      <c r="A39" s="11" t="s">
        <v>75</v>
      </c>
      <c r="B39" s="40">
        <v>0.15198199500383236</v>
      </c>
    </row>
    <row r="40" spans="1:2" x14ac:dyDescent="0.4">
      <c r="A40" s="11" t="s">
        <v>264</v>
      </c>
      <c r="B40" s="40">
        <v>0.14740929569485475</v>
      </c>
    </row>
    <row r="41" spans="1:2" x14ac:dyDescent="0.4">
      <c r="A41" s="11" t="s">
        <v>83</v>
      </c>
      <c r="B41" s="40">
        <v>0.14580111772352694</v>
      </c>
    </row>
    <row r="42" spans="1:2" x14ac:dyDescent="0.4">
      <c r="A42" s="11" t="s">
        <v>237</v>
      </c>
      <c r="B42" s="40">
        <v>0.1399646822816428</v>
      </c>
    </row>
    <row r="43" spans="1:2" x14ac:dyDescent="0.4">
      <c r="A43" s="11" t="s">
        <v>32</v>
      </c>
      <c r="B43" s="40">
        <v>0.13472076559979809</v>
      </c>
    </row>
    <row r="44" spans="1:2" x14ac:dyDescent="0.4">
      <c r="A44" s="11" t="s">
        <v>258</v>
      </c>
      <c r="B44" s="40">
        <v>0.12336342718479974</v>
      </c>
    </row>
    <row r="45" spans="1:2" x14ac:dyDescent="0.4">
      <c r="A45" s="11" t="s">
        <v>74</v>
      </c>
      <c r="B45" s="40">
        <v>0.12253997789724302</v>
      </c>
    </row>
    <row r="46" spans="1:2" x14ac:dyDescent="0.4">
      <c r="A46" s="11" t="s">
        <v>72</v>
      </c>
      <c r="B46" s="40">
        <v>0.109181629702592</v>
      </c>
    </row>
    <row r="47" spans="1:2" x14ac:dyDescent="0.4">
      <c r="A47" s="11" t="s">
        <v>15</v>
      </c>
      <c r="B47" s="40">
        <v>0.1054578134420165</v>
      </c>
    </row>
    <row r="48" spans="1:2" x14ac:dyDescent="0.4">
      <c r="A48" s="11" t="s">
        <v>34</v>
      </c>
      <c r="B48" s="40">
        <v>0.10508885211107322</v>
      </c>
    </row>
    <row r="49" spans="1:2" x14ac:dyDescent="0.4">
      <c r="A49" s="11" t="s">
        <v>80</v>
      </c>
      <c r="B49" s="40">
        <v>0.10498259211831673</v>
      </c>
    </row>
    <row r="50" spans="1:2" x14ac:dyDescent="0.4">
      <c r="A50" s="11" t="s">
        <v>25</v>
      </c>
      <c r="B50" s="40">
        <v>0.10392170926663606</v>
      </c>
    </row>
    <row r="51" spans="1:2" x14ac:dyDescent="0.4">
      <c r="A51" s="11" t="s">
        <v>262</v>
      </c>
      <c r="B51" s="40">
        <v>9.9103726422254096E-2</v>
      </c>
    </row>
    <row r="52" spans="1:2" x14ac:dyDescent="0.4">
      <c r="A52" s="11" t="s">
        <v>61</v>
      </c>
      <c r="B52" s="40">
        <v>9.076429815754386E-2</v>
      </c>
    </row>
    <row r="53" spans="1:2" x14ac:dyDescent="0.4">
      <c r="A53" s="11" t="s">
        <v>7</v>
      </c>
      <c r="B53" s="40">
        <v>8.7003285170114117E-2</v>
      </c>
    </row>
    <row r="54" spans="1:2" x14ac:dyDescent="0.4">
      <c r="A54" s="11" t="s">
        <v>44</v>
      </c>
      <c r="B54" s="40">
        <v>8.6872024655602301E-2</v>
      </c>
    </row>
    <row r="55" spans="1:2" x14ac:dyDescent="0.4">
      <c r="A55" s="11" t="s">
        <v>54</v>
      </c>
      <c r="B55" s="40">
        <v>8.5972256730032184E-2</v>
      </c>
    </row>
    <row r="56" spans="1:2" x14ac:dyDescent="0.4">
      <c r="A56" s="11" t="s">
        <v>252</v>
      </c>
      <c r="B56" s="40">
        <v>8.5655172772831162E-2</v>
      </c>
    </row>
    <row r="57" spans="1:2" x14ac:dyDescent="0.4">
      <c r="A57" s="11" t="s">
        <v>79</v>
      </c>
      <c r="B57" s="40">
        <v>7.8642243665765832E-2</v>
      </c>
    </row>
    <row r="58" spans="1:2" x14ac:dyDescent="0.4">
      <c r="A58" s="11" t="s">
        <v>68</v>
      </c>
      <c r="B58" s="40">
        <v>7.7817824071721955E-2</v>
      </c>
    </row>
    <row r="59" spans="1:2" x14ac:dyDescent="0.4">
      <c r="A59" s="11" t="s">
        <v>31</v>
      </c>
      <c r="B59" s="40">
        <v>7.4449366251314888E-2</v>
      </c>
    </row>
    <row r="60" spans="1:2" x14ac:dyDescent="0.4">
      <c r="A60" s="11" t="s">
        <v>63</v>
      </c>
      <c r="B60" s="40">
        <v>7.048849685531669E-2</v>
      </c>
    </row>
    <row r="61" spans="1:2" x14ac:dyDescent="0.4">
      <c r="A61" s="11" t="s">
        <v>48</v>
      </c>
      <c r="B61" s="40">
        <v>7.0207289615407939E-2</v>
      </c>
    </row>
    <row r="62" spans="1:2" x14ac:dyDescent="0.4">
      <c r="A62" s="11" t="s">
        <v>35</v>
      </c>
      <c r="B62" s="40">
        <v>6.9613098677505494E-2</v>
      </c>
    </row>
    <row r="63" spans="1:2" x14ac:dyDescent="0.4">
      <c r="A63" s="11" t="s">
        <v>45</v>
      </c>
      <c r="B63" s="40">
        <v>6.7906366548891331E-2</v>
      </c>
    </row>
    <row r="64" spans="1:2" x14ac:dyDescent="0.4">
      <c r="A64" s="11" t="s">
        <v>60</v>
      </c>
      <c r="B64" s="40">
        <v>6.4812868313954997E-2</v>
      </c>
    </row>
    <row r="65" spans="1:2" x14ac:dyDescent="0.4">
      <c r="A65" s="11" t="s">
        <v>76</v>
      </c>
      <c r="B65" s="40">
        <v>6.4585276856132717E-2</v>
      </c>
    </row>
    <row r="66" spans="1:2" x14ac:dyDescent="0.4">
      <c r="A66" s="11" t="s">
        <v>33</v>
      </c>
      <c r="B66" s="40">
        <v>6.1307896691955986E-2</v>
      </c>
    </row>
    <row r="67" spans="1:2" x14ac:dyDescent="0.4">
      <c r="A67" s="11" t="s">
        <v>254</v>
      </c>
      <c r="B67" s="40">
        <v>5.9730558703310344E-2</v>
      </c>
    </row>
    <row r="68" spans="1:2" x14ac:dyDescent="0.4">
      <c r="A68" s="11" t="s">
        <v>29</v>
      </c>
      <c r="B68" s="40">
        <v>5.8035399802393674E-2</v>
      </c>
    </row>
    <row r="69" spans="1:2" x14ac:dyDescent="0.4">
      <c r="A69" s="11" t="s">
        <v>49</v>
      </c>
      <c r="B69" s="40">
        <v>5.6530241610765634E-2</v>
      </c>
    </row>
    <row r="70" spans="1:2" x14ac:dyDescent="0.4">
      <c r="A70" s="11" t="s">
        <v>1</v>
      </c>
      <c r="B70" s="40">
        <v>5.488064841362425E-2</v>
      </c>
    </row>
    <row r="71" spans="1:2" x14ac:dyDescent="0.4">
      <c r="A71" s="11" t="s">
        <v>27</v>
      </c>
      <c r="B71" s="40">
        <v>5.3582375540546512E-2</v>
      </c>
    </row>
    <row r="72" spans="1:2" x14ac:dyDescent="0.4">
      <c r="A72" s="11" t="s">
        <v>14</v>
      </c>
      <c r="B72" s="40">
        <v>5.1867139025526192E-2</v>
      </c>
    </row>
    <row r="73" spans="1:2" x14ac:dyDescent="0.4">
      <c r="A73" s="11" t="s">
        <v>18</v>
      </c>
      <c r="B73" s="40">
        <v>4.6472901939773319E-2</v>
      </c>
    </row>
    <row r="74" spans="1:2" x14ac:dyDescent="0.4">
      <c r="A74" s="11" t="s">
        <v>47</v>
      </c>
      <c r="B74" s="40">
        <v>4.5920399113552654E-2</v>
      </c>
    </row>
    <row r="75" spans="1:2" x14ac:dyDescent="0.4">
      <c r="A75" s="11" t="s">
        <v>2</v>
      </c>
      <c r="B75" s="40">
        <v>4.1897671714328281E-2</v>
      </c>
    </row>
    <row r="76" spans="1:2" x14ac:dyDescent="0.4">
      <c r="A76" s="11" t="s">
        <v>17</v>
      </c>
      <c r="B76" s="40">
        <v>4.1544381810392363E-2</v>
      </c>
    </row>
    <row r="77" spans="1:2" x14ac:dyDescent="0.4">
      <c r="A77" s="11" t="s">
        <v>248</v>
      </c>
      <c r="B77" s="40">
        <v>3.7675760985725615E-2</v>
      </c>
    </row>
    <row r="78" spans="1:2" x14ac:dyDescent="0.4">
      <c r="A78" s="11" t="s">
        <v>303</v>
      </c>
      <c r="B78" s="40">
        <v>3.6266852540253108E-2</v>
      </c>
    </row>
    <row r="79" spans="1:2" x14ac:dyDescent="0.4">
      <c r="A79" s="11" t="s">
        <v>269</v>
      </c>
      <c r="B79" s="40">
        <v>3.4175678698661796E-2</v>
      </c>
    </row>
    <row r="80" spans="1:2" x14ac:dyDescent="0.4">
      <c r="A80" s="11" t="s">
        <v>55</v>
      </c>
      <c r="B80" s="40">
        <v>3.1642540160195368E-2</v>
      </c>
    </row>
    <row r="81" spans="1:2" x14ac:dyDescent="0.4">
      <c r="A81" s="11" t="s">
        <v>5</v>
      </c>
      <c r="B81" s="40">
        <v>3.1335932419318972E-2</v>
      </c>
    </row>
    <row r="82" spans="1:2" x14ac:dyDescent="0.4">
      <c r="A82" s="11" t="s">
        <v>256</v>
      </c>
      <c r="B82" s="40">
        <v>2.9225388846653395E-2</v>
      </c>
    </row>
    <row r="83" spans="1:2" x14ac:dyDescent="0.4">
      <c r="A83" s="11" t="s">
        <v>56</v>
      </c>
      <c r="B83" s="40">
        <v>2.9099692745547707E-2</v>
      </c>
    </row>
    <row r="84" spans="1:2" x14ac:dyDescent="0.4">
      <c r="A84" s="11" t="s">
        <v>21</v>
      </c>
      <c r="B84" s="40">
        <v>2.8050903737123069E-2</v>
      </c>
    </row>
    <row r="85" spans="1:2" x14ac:dyDescent="0.4">
      <c r="A85" s="11" t="s">
        <v>59</v>
      </c>
      <c r="B85" s="40">
        <v>2.4852358251444218E-2</v>
      </c>
    </row>
    <row r="86" spans="1:2" x14ac:dyDescent="0.4">
      <c r="A86" s="11" t="s">
        <v>70</v>
      </c>
      <c r="B86" s="40">
        <v>2.4607926517904551E-2</v>
      </c>
    </row>
    <row r="87" spans="1:2" x14ac:dyDescent="0.4">
      <c r="A87" s="11" t="s">
        <v>53</v>
      </c>
      <c r="B87" s="40">
        <v>2.2763612639794019E-2</v>
      </c>
    </row>
    <row r="88" spans="1:2" x14ac:dyDescent="0.4">
      <c r="A88" s="11" t="s">
        <v>69</v>
      </c>
      <c r="B88" s="40">
        <v>2.1962309236038403E-2</v>
      </c>
    </row>
    <row r="89" spans="1:2" x14ac:dyDescent="0.4">
      <c r="A89" s="11" t="s">
        <v>30</v>
      </c>
      <c r="B89" s="40">
        <v>2.0673876568160717E-2</v>
      </c>
    </row>
    <row r="90" spans="1:2" x14ac:dyDescent="0.4">
      <c r="A90" s="11" t="s">
        <v>267</v>
      </c>
      <c r="B90" s="40">
        <v>2.0007811661754731E-2</v>
      </c>
    </row>
    <row r="91" spans="1:2" x14ac:dyDescent="0.4">
      <c r="A91" s="11" t="s">
        <v>37</v>
      </c>
      <c r="B91" s="40">
        <v>1.8600468275997647E-2</v>
      </c>
    </row>
    <row r="92" spans="1:2" x14ac:dyDescent="0.4">
      <c r="A92" s="11" t="s">
        <v>24</v>
      </c>
      <c r="B92" s="40">
        <v>1.6909532439064807E-2</v>
      </c>
    </row>
    <row r="93" spans="1:2" x14ac:dyDescent="0.4">
      <c r="A93" s="11" t="s">
        <v>51</v>
      </c>
      <c r="B93" s="40">
        <v>1.6289776565019561E-2</v>
      </c>
    </row>
    <row r="94" spans="1:2" x14ac:dyDescent="0.4">
      <c r="A94" s="11" t="s">
        <v>16</v>
      </c>
      <c r="B94" s="40">
        <v>1.5959153795044253E-2</v>
      </c>
    </row>
    <row r="95" spans="1:2" x14ac:dyDescent="0.4">
      <c r="A95" s="11" t="s">
        <v>250</v>
      </c>
      <c r="B95" s="40">
        <v>1.5902418626680789E-2</v>
      </c>
    </row>
    <row r="96" spans="1:2" x14ac:dyDescent="0.4">
      <c r="A96" s="11" t="s">
        <v>10</v>
      </c>
      <c r="B96" s="40">
        <v>1.5341852270440597E-2</v>
      </c>
    </row>
    <row r="97" spans="1:2" x14ac:dyDescent="0.4">
      <c r="A97" s="11" t="s">
        <v>9</v>
      </c>
      <c r="B97" s="40">
        <v>1.4856284004807116E-2</v>
      </c>
    </row>
    <row r="98" spans="1:2" x14ac:dyDescent="0.4">
      <c r="A98" s="11" t="s">
        <v>39</v>
      </c>
      <c r="B98" s="40">
        <v>1.4756270769668877E-2</v>
      </c>
    </row>
    <row r="99" spans="1:2" x14ac:dyDescent="0.4">
      <c r="A99" s="11" t="s">
        <v>244</v>
      </c>
      <c r="B99" s="40">
        <v>1.4414836450569514E-2</v>
      </c>
    </row>
    <row r="100" spans="1:2" x14ac:dyDescent="0.4">
      <c r="A100" s="11" t="s">
        <v>192</v>
      </c>
      <c r="B100" s="40">
        <v>1.4309800575157279E-2</v>
      </c>
    </row>
    <row r="101" spans="1:2" x14ac:dyDescent="0.4">
      <c r="A101" s="11" t="s">
        <v>13</v>
      </c>
      <c r="B101" s="40">
        <v>1.3819530027993599E-2</v>
      </c>
    </row>
    <row r="102" spans="1:2" x14ac:dyDescent="0.4">
      <c r="A102" s="11" t="s">
        <v>6</v>
      </c>
      <c r="B102" s="40">
        <v>1.3013285855464725E-2</v>
      </c>
    </row>
    <row r="103" spans="1:2" x14ac:dyDescent="0.4">
      <c r="A103" s="11" t="s">
        <v>38</v>
      </c>
      <c r="B103" s="40">
        <v>1.2700807958597219E-2</v>
      </c>
    </row>
    <row r="104" spans="1:2" x14ac:dyDescent="0.4">
      <c r="A104" s="11" t="s">
        <v>4</v>
      </c>
      <c r="B104" s="40">
        <v>1.1756124503639944E-2</v>
      </c>
    </row>
    <row r="105" spans="1:2" x14ac:dyDescent="0.4">
      <c r="A105" s="11" t="s">
        <v>40</v>
      </c>
      <c r="B105" s="40">
        <v>4.863778627922961E-3</v>
      </c>
    </row>
    <row r="106" spans="1:2" x14ac:dyDescent="0.4">
      <c r="A106" s="11" t="s">
        <v>77</v>
      </c>
      <c r="B106" s="40">
        <v>2.246503575606908E-3</v>
      </c>
    </row>
    <row r="107" spans="1:2" hidden="1" x14ac:dyDescent="0.4">
      <c r="A107" s="11" t="s">
        <v>320</v>
      </c>
      <c r="B107" s="40">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8EFC9-7E81-4B10-9350-6384A0F66D58}">
  <dimension ref="B1:E67"/>
  <sheetViews>
    <sheetView workbookViewId="0">
      <selection activeCell="B1" sqref="B1"/>
    </sheetView>
  </sheetViews>
  <sheetFormatPr defaultRowHeight="14.6" x14ac:dyDescent="0.4"/>
  <cols>
    <col min="2" max="2" width="25.61328125" customWidth="1"/>
  </cols>
  <sheetData>
    <row r="1" spans="2:5" x14ac:dyDescent="0.4">
      <c r="B1" t="s">
        <v>338</v>
      </c>
    </row>
    <row r="3" spans="2:5" x14ac:dyDescent="0.4">
      <c r="B3" s="37" t="s">
        <v>337</v>
      </c>
    </row>
    <row r="4" spans="2:5" x14ac:dyDescent="0.4">
      <c r="B4" s="11" t="s">
        <v>312</v>
      </c>
    </row>
    <row r="5" spans="2:5" x14ac:dyDescent="0.4">
      <c r="B5" s="38" t="s">
        <v>292</v>
      </c>
      <c r="E5" t="s">
        <v>328</v>
      </c>
    </row>
    <row r="6" spans="2:5" x14ac:dyDescent="0.4">
      <c r="B6" s="39" t="s">
        <v>26</v>
      </c>
      <c r="E6" t="s">
        <v>329</v>
      </c>
    </row>
    <row r="7" spans="2:5" x14ac:dyDescent="0.4">
      <c r="B7" s="39" t="s">
        <v>264</v>
      </c>
    </row>
    <row r="8" spans="2:5" x14ac:dyDescent="0.4">
      <c r="B8" s="39" t="s">
        <v>86</v>
      </c>
    </row>
    <row r="9" spans="2:5" x14ac:dyDescent="0.4">
      <c r="B9" s="39" t="s">
        <v>84</v>
      </c>
    </row>
    <row r="10" spans="2:5" x14ac:dyDescent="0.4">
      <c r="B10" s="39" t="s">
        <v>82</v>
      </c>
    </row>
    <row r="11" spans="2:5" x14ac:dyDescent="0.4">
      <c r="B11" s="39" t="s">
        <v>319</v>
      </c>
    </row>
    <row r="12" spans="2:5" x14ac:dyDescent="0.4">
      <c r="B12" s="39" t="s">
        <v>87</v>
      </c>
    </row>
    <row r="13" spans="2:5" x14ac:dyDescent="0.4">
      <c r="B13" s="39" t="s">
        <v>260</v>
      </c>
    </row>
    <row r="14" spans="2:5" x14ac:dyDescent="0.4">
      <c r="B14" s="11" t="s">
        <v>311</v>
      </c>
    </row>
    <row r="15" spans="2:5" x14ac:dyDescent="0.4">
      <c r="B15" s="38" t="s">
        <v>292</v>
      </c>
    </row>
    <row r="16" spans="2:5" x14ac:dyDescent="0.4">
      <c r="B16" s="39" t="s">
        <v>83</v>
      </c>
    </row>
    <row r="17" spans="2:2" x14ac:dyDescent="0.4">
      <c r="B17" s="39" t="s">
        <v>74</v>
      </c>
    </row>
    <row r="18" spans="2:2" x14ac:dyDescent="0.4">
      <c r="B18" s="39" t="s">
        <v>22</v>
      </c>
    </row>
    <row r="19" spans="2:2" x14ac:dyDescent="0.4">
      <c r="B19" s="39" t="s">
        <v>25</v>
      </c>
    </row>
    <row r="20" spans="2:2" x14ac:dyDescent="0.4">
      <c r="B20" s="39" t="s">
        <v>23</v>
      </c>
    </row>
    <row r="21" spans="2:2" x14ac:dyDescent="0.4">
      <c r="B21" s="11" t="s">
        <v>320</v>
      </c>
    </row>
    <row r="67" hidden="1" x14ac:dyDescent="0.4"/>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1F289-6C75-42AD-98FF-2E8C0B7FC568}">
  <dimension ref="A1:O177"/>
  <sheetViews>
    <sheetView workbookViewId="0">
      <selection activeCell="C2" sqref="C2"/>
    </sheetView>
  </sheetViews>
  <sheetFormatPr defaultRowHeight="14.6" x14ac:dyDescent="0.4"/>
  <cols>
    <col min="1" max="1" width="17.84375" style="15" customWidth="1"/>
    <col min="2" max="2" width="13.84375" style="15" customWidth="1"/>
    <col min="3" max="3" width="21" style="15" customWidth="1"/>
    <col min="4" max="4" width="39.53515625" style="15" customWidth="1"/>
    <col min="5" max="5" width="21" style="15" customWidth="1"/>
    <col min="6" max="6" width="39.53515625" style="15" customWidth="1"/>
    <col min="7" max="7" width="38.3828125" style="15" customWidth="1"/>
    <col min="8" max="8" width="37.4609375" style="31" customWidth="1"/>
    <col min="9" max="9" width="39.53515625" style="15" customWidth="1"/>
    <col min="10" max="10" width="29.69140625" style="31" customWidth="1"/>
    <col min="11" max="11" width="23.23046875" style="31" customWidth="1"/>
    <col min="12" max="12" width="14.765625" style="31" customWidth="1"/>
    <col min="13" max="13" width="34.3828125" style="12" customWidth="1"/>
    <col min="14" max="14" width="39.53515625" style="15" customWidth="1"/>
    <col min="15" max="15" width="38.84375" style="15" customWidth="1"/>
    <col min="16" max="16384" width="9.23046875" style="15"/>
  </cols>
  <sheetData>
    <row r="1" spans="1:15" ht="33" customHeight="1" x14ac:dyDescent="0.4">
      <c r="A1" s="45" t="s">
        <v>107</v>
      </c>
      <c r="B1" s="45"/>
      <c r="C1" s="45"/>
      <c r="D1" s="45"/>
      <c r="E1" s="45"/>
      <c r="F1" s="45"/>
      <c r="G1" s="45"/>
      <c r="H1" s="45"/>
      <c r="I1" s="45"/>
      <c r="J1" s="46"/>
      <c r="K1" s="45"/>
      <c r="L1" s="45"/>
      <c r="M1" s="45"/>
      <c r="N1" s="45"/>
      <c r="O1" s="45"/>
    </row>
    <row r="2" spans="1:15" s="28" customFormat="1" ht="68.25" customHeight="1" x14ac:dyDescent="0.4">
      <c r="A2" s="27" t="s">
        <v>0</v>
      </c>
      <c r="B2" s="27" t="s">
        <v>315</v>
      </c>
      <c r="C2" s="27" t="s">
        <v>281</v>
      </c>
      <c r="D2" s="27" t="s">
        <v>310</v>
      </c>
      <c r="E2" s="27" t="s">
        <v>304</v>
      </c>
      <c r="F2" s="27" t="s">
        <v>316</v>
      </c>
      <c r="G2" s="27" t="s">
        <v>308</v>
      </c>
      <c r="H2" s="27" t="s">
        <v>307</v>
      </c>
      <c r="I2" s="27" t="s">
        <v>306</v>
      </c>
      <c r="J2" s="29" t="s">
        <v>309</v>
      </c>
      <c r="K2" s="27" t="s">
        <v>305</v>
      </c>
      <c r="L2" s="27" t="s">
        <v>317</v>
      </c>
      <c r="M2" s="34" t="s">
        <v>318</v>
      </c>
      <c r="N2" s="35" t="s">
        <v>314</v>
      </c>
      <c r="O2" s="35" t="s">
        <v>280</v>
      </c>
    </row>
    <row r="3" spans="1:15" s="1" customFormat="1" ht="34.299999999999997" customHeight="1" x14ac:dyDescent="0.4">
      <c r="A3" s="1" t="s">
        <v>56</v>
      </c>
      <c r="B3" s="1" t="s">
        <v>157</v>
      </c>
      <c r="C3" s="1" t="s">
        <v>285</v>
      </c>
      <c r="E3" s="1" t="s">
        <v>287</v>
      </c>
      <c r="F3" s="1" t="s">
        <v>202</v>
      </c>
      <c r="G3" s="3">
        <v>932000000</v>
      </c>
      <c r="H3" s="17">
        <v>932567402</v>
      </c>
      <c r="I3" s="1">
        <v>5</v>
      </c>
      <c r="J3" s="1">
        <v>933297681</v>
      </c>
      <c r="K3" s="7">
        <f t="shared" ref="K3:K34" si="0">J3-H3</f>
        <v>730279</v>
      </c>
      <c r="L3" s="31" cm="1">
        <f t="array" ref="L3">GROWTH(H3,J3,K3,FALSE)</f>
        <v>1.0162920322554336</v>
      </c>
      <c r="M3" s="33">
        <f t="shared" ref="M3:M34" si="1">G3/(I3*365)</f>
        <v>510684.9315068493</v>
      </c>
      <c r="N3" s="16">
        <f>(J3-H3)/H3</f>
        <v>7.8308441666932727E-4</v>
      </c>
      <c r="O3" s="15">
        <f>-1-((K3-M3)/M3)</f>
        <v>-1.4299991148068669</v>
      </c>
    </row>
    <row r="4" spans="1:15" s="1" customFormat="1" ht="33.450000000000003" customHeight="1" x14ac:dyDescent="0.4">
      <c r="A4" s="1" t="s">
        <v>75</v>
      </c>
      <c r="B4" s="1" t="s">
        <v>157</v>
      </c>
      <c r="C4" s="1" t="s">
        <v>283</v>
      </c>
      <c r="E4" s="1" t="s">
        <v>287</v>
      </c>
      <c r="F4" s="1" t="s">
        <v>217</v>
      </c>
      <c r="G4" s="3">
        <v>780000000</v>
      </c>
      <c r="H4" s="17">
        <v>781049015</v>
      </c>
      <c r="I4" s="1">
        <v>13</v>
      </c>
      <c r="J4" s="1">
        <v>784730672</v>
      </c>
      <c r="K4" s="7">
        <f t="shared" si="0"/>
        <v>3681657</v>
      </c>
      <c r="L4" s="31" cm="1">
        <f t="array" ref="L4">GROWTH(H4,J4,K4,FALSE)</f>
        <v>1.1008320231356268</v>
      </c>
      <c r="M4" s="33">
        <f t="shared" si="1"/>
        <v>164383.56164383562</v>
      </c>
      <c r="N4" s="16">
        <f t="shared" ref="N4:N30" si="2">(J4-H4)/H4</f>
        <v>4.7137336188817804E-3</v>
      </c>
      <c r="O4" s="15">
        <f t="shared" ref="O4:O30" si="3">-1-((K4-M4)/M4)</f>
        <v>-22.396746749999998</v>
      </c>
    </row>
    <row r="5" spans="1:15" s="1" customFormat="1" ht="34.299999999999997" customHeight="1" x14ac:dyDescent="0.4">
      <c r="A5" s="1" t="s">
        <v>56</v>
      </c>
      <c r="B5" s="1" t="s">
        <v>157</v>
      </c>
      <c r="C5" s="1" t="s">
        <v>285</v>
      </c>
      <c r="E5" s="1" t="s">
        <v>287</v>
      </c>
      <c r="F5" s="1" t="s">
        <v>201</v>
      </c>
      <c r="G5" s="3">
        <v>347000000</v>
      </c>
      <c r="H5" s="17">
        <v>347135008</v>
      </c>
      <c r="I5" s="1">
        <v>4</v>
      </c>
      <c r="J5" s="1">
        <v>347489771</v>
      </c>
      <c r="K5" s="7">
        <f t="shared" si="0"/>
        <v>354763</v>
      </c>
      <c r="L5" s="31" cm="1">
        <f t="array" ref="L5">GROWTH(H5,J5,K5,FALSE)</f>
        <v>1.0202797278121944</v>
      </c>
      <c r="M5" s="33">
        <f t="shared" si="1"/>
        <v>237671.23287671234</v>
      </c>
      <c r="N5" s="16">
        <f t="shared" si="2"/>
        <v>1.0219741363567687E-3</v>
      </c>
      <c r="O5" s="15">
        <f t="shared" si="3"/>
        <v>-1.4926627665706051</v>
      </c>
    </row>
    <row r="6" spans="1:15" s="1" customFormat="1" x14ac:dyDescent="0.4">
      <c r="A6" s="1" t="s">
        <v>72</v>
      </c>
      <c r="B6" s="1" t="s">
        <v>157</v>
      </c>
      <c r="C6" s="1" t="s">
        <v>283</v>
      </c>
      <c r="E6" s="1" t="s">
        <v>287</v>
      </c>
      <c r="F6" s="1" t="s">
        <v>216</v>
      </c>
      <c r="G6" s="3">
        <v>124000000</v>
      </c>
      <c r="H6" s="17">
        <v>124365094</v>
      </c>
      <c r="I6" s="1">
        <v>10</v>
      </c>
      <c r="J6" s="1">
        <v>124642921</v>
      </c>
      <c r="K6" s="7">
        <f t="shared" si="0"/>
        <v>277827</v>
      </c>
      <c r="L6" s="31" cm="1">
        <f t="array" ref="L6">GROWTH(H6,J6,K6,FALSE)</f>
        <v>1.0424205118754386</v>
      </c>
      <c r="M6" s="33">
        <f t="shared" si="1"/>
        <v>33972.602739726026</v>
      </c>
      <c r="N6" s="16">
        <f t="shared" si="2"/>
        <v>2.2339628513447672E-3</v>
      </c>
      <c r="O6" s="15">
        <f t="shared" si="3"/>
        <v>-8.1779721774193561</v>
      </c>
    </row>
    <row r="7" spans="1:15" s="1" customFormat="1" x14ac:dyDescent="0.4">
      <c r="A7" s="1" t="s">
        <v>192</v>
      </c>
      <c r="B7" s="1" t="s">
        <v>157</v>
      </c>
      <c r="C7" s="1" t="s">
        <v>284</v>
      </c>
      <c r="F7" s="1" t="s">
        <v>117</v>
      </c>
      <c r="G7" s="3">
        <v>17000000</v>
      </c>
      <c r="H7" s="17">
        <v>17583721</v>
      </c>
      <c r="I7" s="1">
        <v>10</v>
      </c>
      <c r="J7" s="1">
        <v>17591525</v>
      </c>
      <c r="K7" s="7">
        <f t="shared" si="0"/>
        <v>7804</v>
      </c>
      <c r="L7" s="31" cm="1">
        <f t="array" ref="L7">GROWTH(H7,J7,K7,FALSE)</f>
        <v>1.0074281818830466</v>
      </c>
      <c r="M7" s="33">
        <f t="shared" si="1"/>
        <v>4657.5342465753429</v>
      </c>
      <c r="N7" s="16">
        <f t="shared" si="2"/>
        <v>4.4381959882097764E-4</v>
      </c>
      <c r="O7" s="15">
        <f t="shared" si="3"/>
        <v>-1.6755647058823528</v>
      </c>
    </row>
    <row r="8" spans="1:15" s="1" customFormat="1" x14ac:dyDescent="0.4">
      <c r="A8" s="1" t="s">
        <v>48</v>
      </c>
      <c r="B8" s="1" t="s">
        <v>157</v>
      </c>
      <c r="C8" s="1" t="s">
        <v>282</v>
      </c>
      <c r="F8" s="1" t="s">
        <v>197</v>
      </c>
      <c r="G8" s="3">
        <v>94000000</v>
      </c>
      <c r="H8" s="17">
        <v>94296409</v>
      </c>
      <c r="I8" s="1">
        <v>9</v>
      </c>
      <c r="J8" s="1">
        <v>94449630</v>
      </c>
      <c r="K8" s="7">
        <f t="shared" si="0"/>
        <v>153221</v>
      </c>
      <c r="L8" s="31" cm="1">
        <f t="array" ref="L8">GROWTH(H8,J8,K8,FALSE)</f>
        <v>1.030235787958365</v>
      </c>
      <c r="M8" s="33">
        <f t="shared" si="1"/>
        <v>28614.916286149164</v>
      </c>
      <c r="N8" s="16">
        <f t="shared" si="2"/>
        <v>1.6248869031693456E-3</v>
      </c>
      <c r="O8" s="15">
        <f t="shared" si="3"/>
        <v>-5.3545849468085107</v>
      </c>
    </row>
    <row r="9" spans="1:15" s="1" customFormat="1" x14ac:dyDescent="0.4">
      <c r="A9" s="1" t="s">
        <v>72</v>
      </c>
      <c r="B9" s="1" t="s">
        <v>157</v>
      </c>
      <c r="C9" s="1" t="s">
        <v>283</v>
      </c>
      <c r="E9" s="1" t="s">
        <v>287</v>
      </c>
      <c r="F9" s="1" t="s">
        <v>215</v>
      </c>
      <c r="G9" s="3">
        <v>84000000</v>
      </c>
      <c r="H9" s="17">
        <v>84540088</v>
      </c>
      <c r="I9" s="1">
        <v>10</v>
      </c>
      <c r="J9" s="1">
        <v>84779011</v>
      </c>
      <c r="K9" s="7">
        <f t="shared" si="0"/>
        <v>238923</v>
      </c>
      <c r="L9" s="31" cm="1">
        <f t="array" ref="L9">GROWTH(H9,J9,K9,FALSE)</f>
        <v>1.0527855976520579</v>
      </c>
      <c r="M9" s="33">
        <f t="shared" si="1"/>
        <v>23013.698630136987</v>
      </c>
      <c r="N9" s="16">
        <f t="shared" si="2"/>
        <v>2.8261503583956525E-3</v>
      </c>
      <c r="O9" s="15">
        <f t="shared" si="3"/>
        <v>-10.381773214285714</v>
      </c>
    </row>
    <row r="10" spans="1:15" s="1" customFormat="1" x14ac:dyDescent="0.4">
      <c r="A10" s="1" t="s">
        <v>58</v>
      </c>
      <c r="B10" s="1" t="s">
        <v>157</v>
      </c>
      <c r="C10" s="1" t="s">
        <v>285</v>
      </c>
      <c r="F10" s="1" t="s">
        <v>146</v>
      </c>
      <c r="G10" s="3">
        <v>80000000</v>
      </c>
      <c r="H10" s="17">
        <v>80501536</v>
      </c>
      <c r="I10" s="1">
        <v>13</v>
      </c>
      <c r="J10" s="1">
        <v>80659020</v>
      </c>
      <c r="K10" s="7">
        <f t="shared" si="0"/>
        <v>157484</v>
      </c>
      <c r="L10" s="31" cm="1">
        <f t="array" ref="L10">GROWTH(H10,J10,K10,FALSE)</f>
        <v>1.0361814529800235</v>
      </c>
      <c r="M10" s="33">
        <f t="shared" si="1"/>
        <v>16859.852476290831</v>
      </c>
      <c r="N10" s="16">
        <f t="shared" si="2"/>
        <v>1.9562856539780808E-3</v>
      </c>
      <c r="O10" s="15">
        <f t="shared" si="3"/>
        <v>-9.3407697499999998</v>
      </c>
    </row>
    <row r="11" spans="1:15" s="1" customFormat="1" x14ac:dyDescent="0.4">
      <c r="A11" s="1" t="s">
        <v>34</v>
      </c>
      <c r="B11" s="1" t="s">
        <v>157</v>
      </c>
      <c r="C11" s="1" t="s">
        <v>285</v>
      </c>
      <c r="E11" s="1" t="s">
        <v>286</v>
      </c>
      <c r="F11" s="1" t="s">
        <v>110</v>
      </c>
      <c r="G11" s="3">
        <v>79000000</v>
      </c>
      <c r="H11" s="17">
        <v>80042608</v>
      </c>
      <c r="I11" s="1">
        <v>13</v>
      </c>
      <c r="J11" s="1">
        <v>80303494</v>
      </c>
      <c r="K11" s="7">
        <f t="shared" si="0"/>
        <v>260886</v>
      </c>
      <c r="L11" s="31" cm="1">
        <f t="array" ref="L11">GROWTH(H11,J11,K11,FALSE)</f>
        <v>1.0609035855339206</v>
      </c>
      <c r="M11" s="33">
        <f t="shared" si="1"/>
        <v>16649.104320337196</v>
      </c>
      <c r="N11" s="16">
        <f t="shared" si="2"/>
        <v>3.2593390760081182E-3</v>
      </c>
      <c r="O11" s="15">
        <f t="shared" si="3"/>
        <v>-15.669671772151901</v>
      </c>
    </row>
    <row r="12" spans="1:15" s="1" customFormat="1" x14ac:dyDescent="0.4">
      <c r="A12" s="1" t="s">
        <v>16</v>
      </c>
      <c r="B12" s="1" t="s">
        <v>157</v>
      </c>
      <c r="C12" s="1" t="s">
        <v>284</v>
      </c>
      <c r="F12" s="1" t="s">
        <v>168</v>
      </c>
      <c r="G12" s="3">
        <v>7200000</v>
      </c>
      <c r="H12" s="17">
        <v>7232697</v>
      </c>
      <c r="I12" s="1">
        <v>16</v>
      </c>
      <c r="J12" s="1">
        <v>7236277</v>
      </c>
      <c r="K12" s="7">
        <f t="shared" si="0"/>
        <v>3580</v>
      </c>
      <c r="L12" s="31" cm="1">
        <f t="array" ref="L12">GROWTH(H12,J12,K12,FALSE)</f>
        <v>1.0078444265565629</v>
      </c>
      <c r="M12" s="33">
        <f t="shared" si="1"/>
        <v>1232.8767123287671</v>
      </c>
      <c r="N12" s="16">
        <f t="shared" si="2"/>
        <v>4.9497441963903643E-4</v>
      </c>
      <c r="O12" s="15">
        <f t="shared" si="3"/>
        <v>-2.903777777777778</v>
      </c>
    </row>
    <row r="13" spans="1:15" s="1" customFormat="1" x14ac:dyDescent="0.4">
      <c r="A13" s="1" t="s">
        <v>33</v>
      </c>
      <c r="B13" s="1" t="s">
        <v>157</v>
      </c>
      <c r="C13" s="1" t="s">
        <v>285</v>
      </c>
      <c r="E13" s="1" t="s">
        <v>287</v>
      </c>
      <c r="F13" s="1" t="s">
        <v>189</v>
      </c>
      <c r="G13" s="3">
        <v>69000000</v>
      </c>
      <c r="H13" s="17">
        <v>69429934</v>
      </c>
      <c r="I13" s="1">
        <v>13</v>
      </c>
      <c r="J13" s="1">
        <v>69556888</v>
      </c>
      <c r="K13" s="7">
        <f t="shared" si="0"/>
        <v>126954</v>
      </c>
      <c r="L13" s="31" cm="1">
        <f t="array" ref="L13">GROWTH(H13,J13,K13,FALSE)</f>
        <v>1.033504215165147</v>
      </c>
      <c r="M13" s="33">
        <f t="shared" si="1"/>
        <v>14541.622760800843</v>
      </c>
      <c r="N13" s="16">
        <f t="shared" si="2"/>
        <v>1.828519669916437E-3</v>
      </c>
      <c r="O13" s="15">
        <f t="shared" si="3"/>
        <v>-8.7303873913043475</v>
      </c>
    </row>
    <row r="14" spans="1:15" s="1" customFormat="1" x14ac:dyDescent="0.4">
      <c r="A14" s="1" t="s">
        <v>11</v>
      </c>
      <c r="B14" s="1" t="s">
        <v>157</v>
      </c>
      <c r="C14" s="1" t="s">
        <v>288</v>
      </c>
      <c r="F14" s="1" t="s">
        <v>276</v>
      </c>
      <c r="G14" s="3">
        <v>55000000</v>
      </c>
      <c r="H14" s="17">
        <v>56068916</v>
      </c>
      <c r="I14" s="1">
        <v>3</v>
      </c>
      <c r="J14" s="1">
        <v>56407424</v>
      </c>
      <c r="K14" s="7">
        <f t="shared" si="0"/>
        <v>338508</v>
      </c>
      <c r="L14" s="31" cm="1">
        <f t="array" ref="L14">GROWTH(H14,J14,K14,FALSE)</f>
        <v>1.1130150836183414</v>
      </c>
      <c r="M14" s="33">
        <f t="shared" si="1"/>
        <v>50228.310502283108</v>
      </c>
      <c r="N14" s="16">
        <f t="shared" si="2"/>
        <v>6.0373558853893308E-3</v>
      </c>
      <c r="O14" s="15">
        <f t="shared" si="3"/>
        <v>-6.7393865454545452</v>
      </c>
    </row>
    <row r="15" spans="1:15" s="1" customFormat="1" x14ac:dyDescent="0.4">
      <c r="A15" s="1" t="s">
        <v>38</v>
      </c>
      <c r="B15" s="1" t="s">
        <v>157</v>
      </c>
      <c r="C15" s="1" t="s">
        <v>284</v>
      </c>
      <c r="F15" s="1" t="s">
        <v>109</v>
      </c>
      <c r="G15" s="3">
        <v>480000</v>
      </c>
      <c r="H15" s="17">
        <v>4813202</v>
      </c>
      <c r="I15" s="1">
        <v>9</v>
      </c>
      <c r="J15" s="1">
        <v>4815098</v>
      </c>
      <c r="K15" s="7">
        <f t="shared" si="0"/>
        <v>1896</v>
      </c>
      <c r="L15" s="31" cm="1">
        <f t="array" ref="L15">GROWTH(H15,J15,K15,FALSE)</f>
        <v>1.0060771489600739</v>
      </c>
      <c r="M15" s="33">
        <f t="shared" si="1"/>
        <v>146.11872146118722</v>
      </c>
      <c r="N15" s="16">
        <f t="shared" si="2"/>
        <v>3.9391656531348571E-4</v>
      </c>
      <c r="O15" s="15">
        <f t="shared" si="3"/>
        <v>-12.97575</v>
      </c>
    </row>
    <row r="16" spans="1:15" s="1" customFormat="1" x14ac:dyDescent="0.4">
      <c r="A16" s="1" t="s">
        <v>37</v>
      </c>
      <c r="B16" s="1" t="s">
        <v>157</v>
      </c>
      <c r="C16" s="1" t="s">
        <v>289</v>
      </c>
      <c r="F16" s="1" t="s">
        <v>277</v>
      </c>
      <c r="G16" s="3">
        <v>42000000</v>
      </c>
      <c r="H16" s="17">
        <v>42345661</v>
      </c>
      <c r="I16" s="1">
        <v>10</v>
      </c>
      <c r="J16" s="1">
        <v>42370090</v>
      </c>
      <c r="K16" s="7">
        <f t="shared" si="0"/>
        <v>24429</v>
      </c>
      <c r="L16" s="31" cm="1">
        <f t="array" ref="L16">GROWTH(H16,J16,K16,FALSE)</f>
        <v>1.010176662647394</v>
      </c>
      <c r="M16" s="33">
        <f t="shared" si="1"/>
        <v>11506.849315068494</v>
      </c>
      <c r="N16" s="16">
        <f t="shared" si="2"/>
        <v>5.7689499757720161E-4</v>
      </c>
      <c r="O16" s="15">
        <f t="shared" si="3"/>
        <v>-2.1229964285714287</v>
      </c>
    </row>
    <row r="17" spans="1:15" s="1" customFormat="1" x14ac:dyDescent="0.4">
      <c r="A17" s="1" t="s">
        <v>60</v>
      </c>
      <c r="B17" s="1" t="s">
        <v>157</v>
      </c>
      <c r="C17" s="1" t="s">
        <v>289</v>
      </c>
      <c r="F17" s="1" t="s">
        <v>205</v>
      </c>
      <c r="G17" s="3">
        <v>42000000</v>
      </c>
      <c r="H17" s="17">
        <v>42762917</v>
      </c>
      <c r="I17" s="1">
        <v>14</v>
      </c>
      <c r="J17" s="1">
        <v>42848878</v>
      </c>
      <c r="K17" s="7">
        <f t="shared" si="0"/>
        <v>85961</v>
      </c>
      <c r="L17" s="31" cm="1">
        <f t="array" ref="L17">GROWTH(H17,J17,K17,FALSE)</f>
        <v>1.0358789703867091</v>
      </c>
      <c r="M17" s="33">
        <f t="shared" si="1"/>
        <v>8219.17808219178</v>
      </c>
      <c r="N17" s="16">
        <f t="shared" si="2"/>
        <v>2.0101762468636084E-3</v>
      </c>
      <c r="O17" s="15">
        <f t="shared" si="3"/>
        <v>-10.458588333333335</v>
      </c>
    </row>
    <row r="18" spans="1:15" s="1" customFormat="1" x14ac:dyDescent="0.4">
      <c r="A18" s="1" t="s">
        <v>63</v>
      </c>
      <c r="B18" s="1" t="s">
        <v>157</v>
      </c>
      <c r="C18" s="1" t="s">
        <v>285</v>
      </c>
      <c r="F18" s="1" t="s">
        <v>111</v>
      </c>
      <c r="G18" s="3">
        <v>40000000</v>
      </c>
      <c r="H18" s="17">
        <v>40627913</v>
      </c>
      <c r="I18" s="1">
        <v>14</v>
      </c>
      <c r="J18" s="1">
        <v>40716734</v>
      </c>
      <c r="K18" s="7">
        <f t="shared" si="0"/>
        <v>88821</v>
      </c>
      <c r="L18" s="31" cm="1">
        <f t="array" ref="L18">GROWTH(H18,J18,K18,FALSE)</f>
        <v>1.0389584346093976</v>
      </c>
      <c r="M18" s="33">
        <f t="shared" si="1"/>
        <v>7827.7886497064583</v>
      </c>
      <c r="N18" s="16">
        <f t="shared" si="2"/>
        <v>2.1862063158400481E-3</v>
      </c>
      <c r="O18" s="15">
        <f t="shared" si="3"/>
        <v>-11.346882749999999</v>
      </c>
    </row>
    <row r="19" spans="1:15" s="1" customFormat="1" x14ac:dyDescent="0.4">
      <c r="A19" s="1" t="s">
        <v>70</v>
      </c>
      <c r="B19" s="1" t="s">
        <v>157</v>
      </c>
      <c r="C19" s="1" t="s">
        <v>283</v>
      </c>
      <c r="E19" s="1" t="s">
        <v>287</v>
      </c>
      <c r="F19" s="1" t="s">
        <v>213</v>
      </c>
      <c r="G19" s="3">
        <v>39000000</v>
      </c>
      <c r="H19" s="17">
        <v>39579842</v>
      </c>
      <c r="I19" s="1">
        <v>13</v>
      </c>
      <c r="J19" s="1">
        <v>39610050</v>
      </c>
      <c r="K19" s="7">
        <f t="shared" si="0"/>
        <v>30208</v>
      </c>
      <c r="L19" s="31" cm="1">
        <f t="array" ref="L19">GROWTH(H19,J19,K19,FALSE)</f>
        <v>1.0134307964161913</v>
      </c>
      <c r="M19" s="33">
        <f t="shared" si="1"/>
        <v>8219.17808219178</v>
      </c>
      <c r="N19" s="16">
        <f t="shared" si="2"/>
        <v>7.6321679101195E-4</v>
      </c>
      <c r="O19" s="15">
        <f t="shared" si="3"/>
        <v>-3.6753066666666672</v>
      </c>
    </row>
    <row r="20" spans="1:15" s="1" customFormat="1" x14ac:dyDescent="0.4">
      <c r="A20" s="1" t="s">
        <v>17</v>
      </c>
      <c r="B20" s="1" t="s">
        <v>157</v>
      </c>
      <c r="C20" s="1" t="s">
        <v>282</v>
      </c>
      <c r="F20" s="1" t="s">
        <v>169</v>
      </c>
      <c r="G20" s="3">
        <v>36000000</v>
      </c>
      <c r="H20" s="17">
        <v>36483443</v>
      </c>
      <c r="I20" s="1">
        <v>9</v>
      </c>
      <c r="J20" s="1">
        <v>36530452</v>
      </c>
      <c r="K20" s="7">
        <f t="shared" si="0"/>
        <v>47009</v>
      </c>
      <c r="L20" s="31" cm="1">
        <f t="array" ref="L20">GROWTH(H20,J20,K20,FALSE)</f>
        <v>1.0226599285564368</v>
      </c>
      <c r="M20" s="33">
        <f t="shared" si="1"/>
        <v>10958.904109589041</v>
      </c>
      <c r="N20" s="16">
        <f t="shared" si="2"/>
        <v>1.2885022940406145E-3</v>
      </c>
      <c r="O20" s="15">
        <f t="shared" si="3"/>
        <v>-4.2895712499999998</v>
      </c>
    </row>
    <row r="21" spans="1:15" s="1" customFormat="1" x14ac:dyDescent="0.4">
      <c r="A21" s="1" t="s">
        <v>36</v>
      </c>
      <c r="B21" s="1" t="s">
        <v>157</v>
      </c>
      <c r="C21" s="1" t="s">
        <v>283</v>
      </c>
      <c r="E21" s="1" t="s">
        <v>290</v>
      </c>
      <c r="F21" s="1" t="s">
        <v>190</v>
      </c>
      <c r="G21" s="3">
        <v>3500000</v>
      </c>
      <c r="H21" s="17">
        <v>3541523</v>
      </c>
      <c r="I21" s="1">
        <v>6</v>
      </c>
      <c r="J21" s="1">
        <v>3559312</v>
      </c>
      <c r="K21" s="7">
        <f t="shared" si="0"/>
        <v>17789</v>
      </c>
      <c r="L21" s="31" cm="1">
        <f t="array" ref="L21">GROWTH(H21,J21,K21,FALSE)</f>
        <v>1.0782812162137394</v>
      </c>
      <c r="M21" s="33">
        <f t="shared" si="1"/>
        <v>1598.1735159817351</v>
      </c>
      <c r="N21" s="16">
        <f t="shared" si="2"/>
        <v>5.0229802263037681E-3</v>
      </c>
      <c r="O21" s="15">
        <f t="shared" si="3"/>
        <v>-11.13083142857143</v>
      </c>
    </row>
    <row r="22" spans="1:15" s="1" customFormat="1" x14ac:dyDescent="0.4">
      <c r="A22" s="1" t="s">
        <v>59</v>
      </c>
      <c r="B22" s="1" t="s">
        <v>157</v>
      </c>
      <c r="C22" s="1" t="s">
        <v>289</v>
      </c>
      <c r="F22" s="1" t="s">
        <v>204</v>
      </c>
      <c r="G22" s="3">
        <v>31000000</v>
      </c>
      <c r="H22" s="17">
        <v>31776165</v>
      </c>
      <c r="I22" s="1">
        <v>6</v>
      </c>
      <c r="J22" s="1">
        <v>31800658</v>
      </c>
      <c r="K22" s="7">
        <f t="shared" si="0"/>
        <v>24493</v>
      </c>
      <c r="L22" s="31" cm="1">
        <f t="array" ref="L22">GROWTH(H22,J22,K22,FALSE)</f>
        <v>1.0133935831356156</v>
      </c>
      <c r="M22" s="33">
        <f t="shared" si="1"/>
        <v>14155.251141552511</v>
      </c>
      <c r="N22" s="16">
        <f t="shared" si="2"/>
        <v>7.7079786059771531E-4</v>
      </c>
      <c r="O22" s="15">
        <f t="shared" si="3"/>
        <v>-1.730311935483871</v>
      </c>
    </row>
    <row r="23" spans="1:15" s="1" customFormat="1" x14ac:dyDescent="0.4">
      <c r="A23" s="1" t="s">
        <v>68</v>
      </c>
      <c r="B23" s="1" t="s">
        <v>157</v>
      </c>
      <c r="C23" s="1" t="s">
        <v>285</v>
      </c>
      <c r="F23" s="1" t="s">
        <v>112</v>
      </c>
      <c r="G23" s="3">
        <v>24000000</v>
      </c>
      <c r="H23" s="17">
        <v>24543759</v>
      </c>
      <c r="I23" s="1">
        <v>5</v>
      </c>
      <c r="J23" s="1">
        <v>24602996</v>
      </c>
      <c r="K23" s="7">
        <f t="shared" si="0"/>
        <v>59237</v>
      </c>
      <c r="L23" s="31" cm="1">
        <f t="array" ref="L23">GROWTH(H23,J23,K23,FALSE)</f>
        <v>1.0418204337740933</v>
      </c>
      <c r="M23" s="33">
        <f t="shared" si="1"/>
        <v>13150.684931506848</v>
      </c>
      <c r="N23" s="16">
        <f t="shared" si="2"/>
        <v>2.4135259802705853E-3</v>
      </c>
      <c r="O23" s="15">
        <f t="shared" si="3"/>
        <v>-4.5044802083333337</v>
      </c>
    </row>
    <row r="24" spans="1:15" s="1" customFormat="1" x14ac:dyDescent="0.4">
      <c r="A24" s="1" t="s">
        <v>5</v>
      </c>
      <c r="B24" s="1" t="s">
        <v>157</v>
      </c>
      <c r="C24" s="1" t="s">
        <v>284</v>
      </c>
      <c r="F24" s="1" t="s">
        <v>114</v>
      </c>
      <c r="G24" s="3">
        <v>23000000</v>
      </c>
      <c r="H24" s="17">
        <v>23223907</v>
      </c>
      <c r="I24" s="1">
        <v>7</v>
      </c>
      <c r="J24" s="1">
        <v>23246478</v>
      </c>
      <c r="K24" s="7">
        <f t="shared" si="0"/>
        <v>22571</v>
      </c>
      <c r="L24" s="31" cm="1">
        <f t="array" ref="L24">GROWTH(H24,J24,K24,FALSE)</f>
        <v>1.0166042048560471</v>
      </c>
      <c r="M24" s="33">
        <f t="shared" si="1"/>
        <v>9001.9569471624272</v>
      </c>
      <c r="N24" s="16">
        <f t="shared" si="2"/>
        <v>9.7188642720624058E-4</v>
      </c>
      <c r="O24" s="15">
        <f t="shared" si="3"/>
        <v>-2.5073436956521737</v>
      </c>
    </row>
    <row r="25" spans="1:15" s="1" customFormat="1" x14ac:dyDescent="0.4">
      <c r="A25" s="1" t="s">
        <v>62</v>
      </c>
      <c r="B25" s="1" t="s">
        <v>157</v>
      </c>
      <c r="C25" s="1" t="s">
        <v>284</v>
      </c>
      <c r="F25" s="1" t="s">
        <v>113</v>
      </c>
      <c r="G25" s="3">
        <v>21000000</v>
      </c>
      <c r="H25" s="17">
        <v>21946151</v>
      </c>
      <c r="I25" s="1">
        <v>6</v>
      </c>
      <c r="J25" s="1">
        <v>22060314</v>
      </c>
      <c r="K25" s="7">
        <f t="shared" si="0"/>
        <v>114163</v>
      </c>
      <c r="L25" s="31" cm="1">
        <f t="array" ref="L25">GROWTH(H25,J25,K25,FALSE)</f>
        <v>1.0914197810459096</v>
      </c>
      <c r="M25" s="33">
        <f t="shared" si="1"/>
        <v>9589.0410958904104</v>
      </c>
      <c r="N25" s="16">
        <f t="shared" si="2"/>
        <v>5.2019600156765532E-3</v>
      </c>
      <c r="O25" s="15">
        <f t="shared" si="3"/>
        <v>-11.905570000000001</v>
      </c>
    </row>
    <row r="26" spans="1:15" s="1" customFormat="1" x14ac:dyDescent="0.4">
      <c r="A26" s="1" t="s">
        <v>47</v>
      </c>
      <c r="B26" s="1" t="s">
        <v>157</v>
      </c>
      <c r="C26" s="1" t="s">
        <v>284</v>
      </c>
      <c r="F26" s="1" t="s">
        <v>115</v>
      </c>
      <c r="G26" s="3">
        <v>19000000</v>
      </c>
      <c r="H26" s="17">
        <v>19852905</v>
      </c>
      <c r="I26" s="1">
        <v>7</v>
      </c>
      <c r="J26" s="1">
        <v>19881180</v>
      </c>
      <c r="K26" s="7">
        <f t="shared" si="0"/>
        <v>28275</v>
      </c>
      <c r="L26" s="31" cm="1">
        <f t="array" ref="L26">GROWTH(H26,J26,K26,FALSE)</f>
        <v>1.0241862951996372</v>
      </c>
      <c r="M26" s="33">
        <f t="shared" si="1"/>
        <v>7436.3992172211347</v>
      </c>
      <c r="N26" s="16">
        <f t="shared" si="2"/>
        <v>1.424224817476334E-3</v>
      </c>
      <c r="O26" s="15">
        <f t="shared" si="3"/>
        <v>-3.8022434210526317</v>
      </c>
    </row>
    <row r="27" spans="1:15" s="1" customFormat="1" x14ac:dyDescent="0.4">
      <c r="A27" s="1" t="s">
        <v>50</v>
      </c>
      <c r="B27" s="1" t="s">
        <v>157</v>
      </c>
      <c r="C27" s="1" t="s">
        <v>285</v>
      </c>
      <c r="E27" s="1" t="s">
        <v>287</v>
      </c>
      <c r="F27" s="1" t="s">
        <v>116</v>
      </c>
      <c r="G27" s="3">
        <v>19000000</v>
      </c>
      <c r="H27" s="17">
        <v>19025742</v>
      </c>
      <c r="I27" s="1">
        <v>4</v>
      </c>
      <c r="J27" s="1">
        <v>19129180</v>
      </c>
      <c r="K27" s="7">
        <f t="shared" si="0"/>
        <v>103438</v>
      </c>
      <c r="L27" s="31" cm="1">
        <f t="array" ref="L27">GROWTH(H27,J27,K27,FALSE)</f>
        <v>1.0948683021534305</v>
      </c>
      <c r="M27" s="33">
        <f t="shared" si="1"/>
        <v>13013.698630136987</v>
      </c>
      <c r="N27" s="16">
        <f t="shared" si="2"/>
        <v>5.436739339785013E-3</v>
      </c>
      <c r="O27" s="15">
        <f t="shared" si="3"/>
        <v>-7.9483936842105258</v>
      </c>
    </row>
    <row r="28" spans="1:15" s="1" customFormat="1" x14ac:dyDescent="0.4">
      <c r="A28" s="1" t="s">
        <v>40</v>
      </c>
      <c r="B28" s="1" t="s">
        <v>157</v>
      </c>
      <c r="C28" s="1" t="s">
        <v>291</v>
      </c>
      <c r="F28" s="1" t="s">
        <v>118</v>
      </c>
      <c r="G28" s="3">
        <v>17000000</v>
      </c>
      <c r="H28" s="17">
        <v>17500773</v>
      </c>
      <c r="I28" s="1">
        <v>9</v>
      </c>
      <c r="J28" s="1">
        <v>17503413</v>
      </c>
      <c r="K28" s="7">
        <f t="shared" si="0"/>
        <v>2640</v>
      </c>
      <c r="L28" s="31" cm="1">
        <f t="array" ref="L28">GROWTH(H28,J28,K28,FALSE)</f>
        <v>1.0025186344164034</v>
      </c>
      <c r="M28" s="33">
        <f t="shared" si="1"/>
        <v>5175.0380517503809</v>
      </c>
      <c r="N28" s="16">
        <f t="shared" si="2"/>
        <v>1.508504795759593E-4</v>
      </c>
      <c r="O28" s="15">
        <f t="shared" si="3"/>
        <v>-0.51014117647058821</v>
      </c>
    </row>
    <row r="29" spans="1:15" s="1" customFormat="1" x14ac:dyDescent="0.4">
      <c r="A29" s="1" t="s">
        <v>73</v>
      </c>
      <c r="B29" s="1" t="s">
        <v>157</v>
      </c>
      <c r="C29" s="1" t="s">
        <v>288</v>
      </c>
      <c r="F29" s="1" t="s">
        <v>119</v>
      </c>
      <c r="G29" s="3">
        <v>17000000</v>
      </c>
      <c r="H29" s="17">
        <v>17468871</v>
      </c>
      <c r="I29" s="1">
        <v>12</v>
      </c>
      <c r="J29" s="1">
        <v>17573755</v>
      </c>
      <c r="K29" s="7">
        <f t="shared" si="0"/>
        <v>104884</v>
      </c>
      <c r="L29" s="31" cm="1">
        <f t="array" ref="L29">GROWTH(H29,J29,K29,FALSE)</f>
        <v>1.104646739412007</v>
      </c>
      <c r="M29" s="33">
        <f t="shared" si="1"/>
        <v>3881.2785388127854</v>
      </c>
      <c r="N29" s="16">
        <f t="shared" si="2"/>
        <v>6.0040514352644771E-3</v>
      </c>
      <c r="O29" s="15">
        <f t="shared" si="3"/>
        <v>-27.02305411764706</v>
      </c>
    </row>
    <row r="30" spans="1:15" ht="20.6" customHeight="1" x14ac:dyDescent="0.4">
      <c r="A30" s="15" t="s">
        <v>64</v>
      </c>
      <c r="B30" s="15" t="s">
        <v>157</v>
      </c>
      <c r="C30" s="15" t="s">
        <v>290</v>
      </c>
      <c r="F30" s="15" t="s">
        <v>212</v>
      </c>
      <c r="G30" s="15">
        <v>16000000</v>
      </c>
      <c r="H30" s="14">
        <v>16220459</v>
      </c>
      <c r="I30" s="11">
        <v>15</v>
      </c>
      <c r="J30" s="11">
        <v>16294973</v>
      </c>
      <c r="K30" s="13">
        <f t="shared" si="0"/>
        <v>74514</v>
      </c>
      <c r="L30" s="31" cm="1">
        <f t="array" ref="L30">GROWTH(H30,J30,K30,FALSE)</f>
        <v>1.0788730147524686</v>
      </c>
      <c r="M30" s="12">
        <f t="shared" si="1"/>
        <v>2922.3744292237443</v>
      </c>
      <c r="N30" s="16">
        <f t="shared" si="2"/>
        <v>4.5938280784779267E-3</v>
      </c>
      <c r="O30" s="15">
        <f t="shared" si="3"/>
        <v>-25.497759375000001</v>
      </c>
    </row>
    <row r="31" spans="1:15" x14ac:dyDescent="0.4">
      <c r="A31" s="15" t="s">
        <v>2</v>
      </c>
      <c r="B31" s="15" t="s">
        <v>157</v>
      </c>
      <c r="C31" s="15" t="s">
        <v>284</v>
      </c>
      <c r="F31" s="15" t="s">
        <v>160</v>
      </c>
      <c r="G31" s="15">
        <v>15000000</v>
      </c>
      <c r="H31" s="14">
        <v>15445770</v>
      </c>
      <c r="I31" s="11">
        <v>10</v>
      </c>
      <c r="J31" s="11">
        <v>15447065</v>
      </c>
      <c r="K31" s="13">
        <f t="shared" si="0"/>
        <v>1295</v>
      </c>
      <c r="L31" s="31" cm="1">
        <f t="array" ref="L31">GROWTH(H31,J31,K31,FALSE)</f>
        <v>1.0013886660971423</v>
      </c>
      <c r="M31" s="12">
        <f t="shared" si="1"/>
        <v>4109.58904109589</v>
      </c>
      <c r="N31" s="16">
        <f>(J31-H31)/H31</f>
        <v>8.3841724951232602E-5</v>
      </c>
      <c r="O31" s="15">
        <f>-1-((K31-M31)/M31)</f>
        <v>-0.31511666666666671</v>
      </c>
    </row>
    <row r="32" spans="1:15" s="1" customFormat="1" x14ac:dyDescent="0.4">
      <c r="A32" s="1" t="s">
        <v>25</v>
      </c>
      <c r="B32" s="1" t="s">
        <v>157</v>
      </c>
      <c r="C32" s="1" t="s">
        <v>292</v>
      </c>
      <c r="F32" s="1" t="s">
        <v>184</v>
      </c>
      <c r="G32" s="3">
        <v>14000000</v>
      </c>
      <c r="H32" s="17">
        <v>14353409</v>
      </c>
      <c r="I32" s="1">
        <v>6</v>
      </c>
      <c r="J32" s="1">
        <v>14397456</v>
      </c>
      <c r="K32" s="7">
        <f t="shared" si="0"/>
        <v>44047</v>
      </c>
      <c r="L32" s="31" cm="1">
        <f t="array" ref="L32">GROWTH(H32,J32,K32,FALSE)</f>
        <v>1.0517092691221555</v>
      </c>
      <c r="M32" s="33">
        <f t="shared" si="1"/>
        <v>6392.6940639269405</v>
      </c>
      <c r="N32" s="16">
        <f t="shared" ref="N32:N95" si="4">(J32-H32)/H32</f>
        <v>3.0687483370675219E-3</v>
      </c>
      <c r="O32" s="15">
        <f t="shared" ref="O32:O95" si="5">-1-((K32-M32)/M32)</f>
        <v>-6.8902092857142865</v>
      </c>
    </row>
    <row r="33" spans="1:15" s="1" customFormat="1" x14ac:dyDescent="0.4">
      <c r="A33" s="1" t="s">
        <v>79</v>
      </c>
      <c r="B33" s="1" t="s">
        <v>157</v>
      </c>
      <c r="C33" s="1" t="s">
        <v>290</v>
      </c>
      <c r="F33" s="1" t="s">
        <v>220</v>
      </c>
      <c r="G33" s="3">
        <v>14000000</v>
      </c>
      <c r="H33" s="17">
        <v>14834188</v>
      </c>
      <c r="I33" s="1">
        <v>8</v>
      </c>
      <c r="J33" s="1">
        <v>14870370</v>
      </c>
      <c r="K33" s="7">
        <f t="shared" si="0"/>
        <v>36182</v>
      </c>
      <c r="L33" s="31" cm="1">
        <f t="array" ref="L33">GROWTH(H33,J33,K33,FALSE)</f>
        <v>1.040995464288569</v>
      </c>
      <c r="M33" s="33">
        <f t="shared" si="1"/>
        <v>4794.5205479452052</v>
      </c>
      <c r="N33" s="16">
        <f t="shared" si="4"/>
        <v>2.439095419311121E-3</v>
      </c>
      <c r="O33" s="15">
        <f t="shared" si="5"/>
        <v>-7.5465314285714289</v>
      </c>
    </row>
    <row r="34" spans="1:15" s="1" customFormat="1" x14ac:dyDescent="0.4">
      <c r="A34" s="1" t="s">
        <v>51</v>
      </c>
      <c r="B34" s="1" t="s">
        <v>157</v>
      </c>
      <c r="C34" s="1" t="s">
        <v>285</v>
      </c>
      <c r="E34" s="1" t="s">
        <v>287</v>
      </c>
      <c r="F34" s="1" t="s">
        <v>120</v>
      </c>
      <c r="G34" s="3">
        <v>13000000</v>
      </c>
      <c r="H34" s="17">
        <v>13912511</v>
      </c>
      <c r="I34" s="1">
        <v>15</v>
      </c>
      <c r="J34" s="1">
        <v>13919540</v>
      </c>
      <c r="K34" s="7">
        <f t="shared" si="0"/>
        <v>7029</v>
      </c>
      <c r="L34" s="31" cm="1">
        <f t="array" ref="L34">GROWTH(H34,J34,K34,FALSE)</f>
        <v>1.0083405466866942</v>
      </c>
      <c r="M34" s="33">
        <f t="shared" si="1"/>
        <v>2374.4292237442924</v>
      </c>
      <c r="N34" s="16">
        <f t="shared" si="4"/>
        <v>5.0522871105007573E-4</v>
      </c>
      <c r="O34" s="15">
        <f t="shared" si="5"/>
        <v>-2.9602903846153845</v>
      </c>
    </row>
    <row r="35" spans="1:15" s="1" customFormat="1" x14ac:dyDescent="0.4">
      <c r="A35" s="1" t="s">
        <v>29</v>
      </c>
      <c r="B35" s="1" t="s">
        <v>157</v>
      </c>
      <c r="C35" s="1" t="s">
        <v>292</v>
      </c>
      <c r="F35" s="1" t="s">
        <v>121</v>
      </c>
      <c r="G35" s="3">
        <v>11000000</v>
      </c>
      <c r="H35" s="17">
        <v>11122392</v>
      </c>
      <c r="I35" s="1">
        <v>12</v>
      </c>
      <c r="J35" s="1">
        <v>11142412</v>
      </c>
      <c r="K35" s="7">
        <f t="shared" ref="K35:K66" si="6">J35-H35</f>
        <v>20020</v>
      </c>
      <c r="L35" s="31" cm="1">
        <f t="array" ref="L35">GROWTH(H35,J35,K35,FALSE)</f>
        <v>1.029580183847649</v>
      </c>
      <c r="M35" s="33">
        <f t="shared" ref="M35:M66" si="7">G35/(I35*365)</f>
        <v>2511.4155251141551</v>
      </c>
      <c r="N35" s="16">
        <f t="shared" si="4"/>
        <v>1.7999725238959389E-3</v>
      </c>
      <c r="O35" s="15">
        <f t="shared" si="5"/>
        <v>-7.9715999999999996</v>
      </c>
    </row>
    <row r="36" spans="1:15" s="1" customFormat="1" x14ac:dyDescent="0.4">
      <c r="A36" s="1" t="s">
        <v>64</v>
      </c>
      <c r="B36" s="1" t="s">
        <v>157</v>
      </c>
      <c r="C36" s="1" t="s">
        <v>290</v>
      </c>
      <c r="F36" s="1" t="s">
        <v>211</v>
      </c>
      <c r="G36" s="3">
        <v>11000000</v>
      </c>
      <c r="H36" s="17">
        <v>11080910</v>
      </c>
      <c r="I36" s="1">
        <v>16</v>
      </c>
      <c r="J36" s="1">
        <v>11097831</v>
      </c>
      <c r="K36" s="7">
        <f t="shared" si="6"/>
        <v>16921</v>
      </c>
      <c r="L36" s="31" cm="1">
        <f t="array" ref="L36">GROWTH(H36,J36,K36,FALSE)</f>
        <v>1.0250403257762639</v>
      </c>
      <c r="M36" s="33">
        <f t="shared" si="7"/>
        <v>1883.5616438356165</v>
      </c>
      <c r="N36" s="16">
        <f t="shared" si="4"/>
        <v>1.5270406491885594E-3</v>
      </c>
      <c r="O36" s="15">
        <f t="shared" si="5"/>
        <v>-8.9835127272727284</v>
      </c>
    </row>
    <row r="37" spans="1:15" s="1" customFormat="1" x14ac:dyDescent="0.4">
      <c r="A37" s="1" t="s">
        <v>72</v>
      </c>
      <c r="B37" s="1" t="s">
        <v>157</v>
      </c>
      <c r="C37" s="1" t="s">
        <v>283</v>
      </c>
      <c r="E37" s="1" t="s">
        <v>287</v>
      </c>
      <c r="F37" s="1" t="s">
        <v>214</v>
      </c>
      <c r="G37" s="3">
        <v>7700000</v>
      </c>
      <c r="H37" s="17">
        <v>7775877</v>
      </c>
      <c r="I37" s="1">
        <v>8</v>
      </c>
      <c r="J37" s="1">
        <v>7815524</v>
      </c>
      <c r="K37" s="7">
        <f t="shared" si="6"/>
        <v>39647</v>
      </c>
      <c r="L37" s="31" cm="1">
        <f t="array" ref="L37">GROWTH(H37,J37,K37,FALSE)</f>
        <v>1.0838164910311734</v>
      </c>
      <c r="M37" s="33">
        <f t="shared" si="7"/>
        <v>2636.9863013698632</v>
      </c>
      <c r="N37" s="16">
        <f t="shared" si="4"/>
        <v>5.0987174822852777E-3</v>
      </c>
      <c r="O37" s="15">
        <f t="shared" si="5"/>
        <v>-15.034966233766232</v>
      </c>
    </row>
    <row r="38" spans="1:15" s="1" customFormat="1" x14ac:dyDescent="0.4">
      <c r="A38" s="1" t="s">
        <v>61</v>
      </c>
      <c r="B38" s="1" t="s">
        <v>157</v>
      </c>
      <c r="C38" s="1" t="s">
        <v>289</v>
      </c>
      <c r="F38" s="1" t="s">
        <v>206</v>
      </c>
      <c r="G38" s="3">
        <v>6700000</v>
      </c>
      <c r="H38" s="17">
        <v>6788477</v>
      </c>
      <c r="I38" s="1">
        <v>11</v>
      </c>
      <c r="J38" s="1">
        <v>6790623</v>
      </c>
      <c r="K38" s="7">
        <f t="shared" si="6"/>
        <v>2146</v>
      </c>
      <c r="L38" s="31" cm="1">
        <f t="array" ref="L38">GROWTH(H38,J38,K38,FALSE)</f>
        <v>1.0049836682168125</v>
      </c>
      <c r="M38" s="33">
        <f t="shared" si="7"/>
        <v>1668.7422166874221</v>
      </c>
      <c r="N38" s="16">
        <f t="shared" si="4"/>
        <v>3.1612392588204982E-4</v>
      </c>
      <c r="O38" s="15">
        <f t="shared" si="5"/>
        <v>-1.2859985074626867</v>
      </c>
    </row>
    <row r="39" spans="1:15" s="1" customFormat="1" x14ac:dyDescent="0.4">
      <c r="A39" s="1" t="s">
        <v>15</v>
      </c>
      <c r="B39" s="1" t="s">
        <v>157</v>
      </c>
      <c r="C39" s="1" t="s">
        <v>284</v>
      </c>
      <c r="F39" s="1" t="s">
        <v>196</v>
      </c>
      <c r="G39" s="3">
        <v>6300000</v>
      </c>
      <c r="H39" s="17">
        <v>6356078</v>
      </c>
      <c r="I39" s="1">
        <v>9</v>
      </c>
      <c r="J39" s="1">
        <v>6409340</v>
      </c>
      <c r="K39" s="7">
        <f t="shared" si="6"/>
        <v>53262</v>
      </c>
      <c r="L39" s="31" cm="1">
        <f t="array" ref="L39">GROWTH(H39,J39,K39,FALSE)</f>
        <v>1.1390293387385302</v>
      </c>
      <c r="M39" s="33">
        <f t="shared" si="7"/>
        <v>1917.8082191780823</v>
      </c>
      <c r="N39" s="16">
        <f t="shared" si="4"/>
        <v>8.3796957809517125E-3</v>
      </c>
      <c r="O39" s="15">
        <f t="shared" si="5"/>
        <v>-27.77232857142857</v>
      </c>
    </row>
    <row r="40" spans="1:15" s="1" customFormat="1" x14ac:dyDescent="0.4">
      <c r="A40" s="1" t="s">
        <v>12</v>
      </c>
      <c r="B40" s="1" t="s">
        <v>157</v>
      </c>
      <c r="C40" s="1" t="s">
        <v>284</v>
      </c>
      <c r="F40" s="1" t="s">
        <v>162</v>
      </c>
      <c r="G40" s="3">
        <v>5900000</v>
      </c>
      <c r="H40" s="17">
        <v>5973331</v>
      </c>
      <c r="I40" s="1">
        <v>8</v>
      </c>
      <c r="J40" s="1">
        <v>5989855</v>
      </c>
      <c r="K40" s="7">
        <f t="shared" si="6"/>
        <v>16524</v>
      </c>
      <c r="L40" s="31" cm="1">
        <f t="array" ref="L40">GROWTH(H40,J40,K40,FALSE)</f>
        <v>1.0439827138641338</v>
      </c>
      <c r="M40" s="33">
        <f t="shared" si="7"/>
        <v>2020.5479452054794</v>
      </c>
      <c r="N40" s="16">
        <f t="shared" si="4"/>
        <v>2.7662957234414099E-3</v>
      </c>
      <c r="O40" s="15">
        <f t="shared" si="5"/>
        <v>-8.1779796610169484</v>
      </c>
    </row>
    <row r="41" spans="1:15" s="1" customFormat="1" x14ac:dyDescent="0.4">
      <c r="A41" s="1" t="s">
        <v>35</v>
      </c>
      <c r="B41" s="1" t="s">
        <v>157</v>
      </c>
      <c r="C41" s="1" t="s">
        <v>284</v>
      </c>
      <c r="F41" s="1" t="s">
        <v>122</v>
      </c>
      <c r="G41" s="3">
        <v>5500000</v>
      </c>
      <c r="H41" s="17">
        <v>5565859</v>
      </c>
      <c r="I41" s="1">
        <v>12</v>
      </c>
      <c r="J41" s="1">
        <v>5577876</v>
      </c>
      <c r="K41" s="7">
        <f t="shared" si="6"/>
        <v>12017</v>
      </c>
      <c r="L41" s="31" cm="1">
        <f t="array" ref="L41">GROWTH(H41,J41,K41,FALSE)</f>
        <v>1.0340287250896278</v>
      </c>
      <c r="M41" s="33">
        <f t="shared" si="7"/>
        <v>1255.7077625570776</v>
      </c>
      <c r="N41" s="16">
        <f t="shared" si="4"/>
        <v>2.1590557719841628E-3</v>
      </c>
      <c r="O41" s="15">
        <f t="shared" si="5"/>
        <v>-9.569901818181819</v>
      </c>
    </row>
    <row r="42" spans="1:15" s="1" customFormat="1" x14ac:dyDescent="0.4">
      <c r="A42" s="1" t="s">
        <v>4</v>
      </c>
      <c r="B42" s="1" t="s">
        <v>157</v>
      </c>
      <c r="C42" s="1" t="s">
        <v>284</v>
      </c>
      <c r="E42" s="1" t="s">
        <v>293</v>
      </c>
      <c r="F42" s="1" t="s">
        <v>172</v>
      </c>
      <c r="G42" s="3">
        <v>4700000</v>
      </c>
      <c r="H42" s="17">
        <v>4758416</v>
      </c>
      <c r="I42" s="1">
        <v>9</v>
      </c>
      <c r="J42" s="1">
        <v>4760151</v>
      </c>
      <c r="K42" s="7">
        <f t="shared" si="6"/>
        <v>1735</v>
      </c>
      <c r="L42" s="31" cm="1">
        <f t="array" ref="L42">GROWTH(H42,J42,K42,FALSE)</f>
        <v>1.0056198325219281</v>
      </c>
      <c r="M42" s="33">
        <f t="shared" si="7"/>
        <v>1430.7458143074582</v>
      </c>
      <c r="N42" s="16">
        <f t="shared" si="4"/>
        <v>3.6461713309639173E-4</v>
      </c>
      <c r="O42" s="15">
        <f t="shared" si="5"/>
        <v>-1.2126542553191488</v>
      </c>
    </row>
    <row r="43" spans="1:15" s="1" customFormat="1" x14ac:dyDescent="0.4">
      <c r="A43" s="1" t="s">
        <v>6</v>
      </c>
      <c r="B43" s="1" t="s">
        <v>157</v>
      </c>
      <c r="C43" s="1" t="s">
        <v>284</v>
      </c>
      <c r="F43" s="1" t="s">
        <v>171</v>
      </c>
      <c r="G43" s="3">
        <v>4700000</v>
      </c>
      <c r="H43" s="17">
        <v>4707528</v>
      </c>
      <c r="I43" s="1">
        <v>10</v>
      </c>
      <c r="J43" s="1">
        <v>4709515</v>
      </c>
      <c r="K43" s="7">
        <f t="shared" si="6"/>
        <v>1987</v>
      </c>
      <c r="L43" s="31" cm="1">
        <f t="array" ref="L43">GROWTH(H43,J43,K43,FALSE)</f>
        <v>1.0065035943290179</v>
      </c>
      <c r="M43" s="33">
        <f t="shared" si="7"/>
        <v>1287.6712328767123</v>
      </c>
      <c r="N43" s="16">
        <f t="shared" si="4"/>
        <v>4.2208989516366124E-4</v>
      </c>
      <c r="O43" s="15">
        <f t="shared" si="5"/>
        <v>-1.5430957446808511</v>
      </c>
    </row>
    <row r="44" spans="1:15" s="1" customFormat="1" x14ac:dyDescent="0.4">
      <c r="A44" s="1" t="s">
        <v>55</v>
      </c>
      <c r="B44" s="1" t="s">
        <v>157</v>
      </c>
      <c r="C44" s="1" t="s">
        <v>284</v>
      </c>
      <c r="F44" s="1" t="s">
        <v>123</v>
      </c>
      <c r="G44" s="3">
        <v>4700000</v>
      </c>
      <c r="H44" s="17">
        <v>4739168</v>
      </c>
      <c r="I44" s="1">
        <v>8</v>
      </c>
      <c r="J44" s="1">
        <v>4743819</v>
      </c>
      <c r="K44" s="7">
        <f t="shared" si="6"/>
        <v>4651</v>
      </c>
      <c r="L44" s="31" cm="1">
        <f t="array" ref="L44">GROWTH(H44,J44,K44,FALSE)</f>
        <v>1.0151847455240286</v>
      </c>
      <c r="M44" s="33">
        <f t="shared" si="7"/>
        <v>1609.5890410958905</v>
      </c>
      <c r="N44" s="16">
        <f t="shared" si="4"/>
        <v>9.8139589058670218E-4</v>
      </c>
      <c r="O44" s="15">
        <f t="shared" si="5"/>
        <v>-2.8895574468085106</v>
      </c>
    </row>
    <row r="45" spans="1:15" s="1" customFormat="1" x14ac:dyDescent="0.4">
      <c r="A45" s="1" t="s">
        <v>23</v>
      </c>
      <c r="B45" s="1" t="s">
        <v>157</v>
      </c>
      <c r="C45" s="1" t="s">
        <v>292</v>
      </c>
      <c r="D45" s="1" t="s">
        <v>311</v>
      </c>
      <c r="F45" s="1" t="s">
        <v>200</v>
      </c>
      <c r="G45" s="3">
        <v>4500000</v>
      </c>
      <c r="H45" s="17">
        <v>4532583</v>
      </c>
      <c r="I45" s="1">
        <v>2</v>
      </c>
      <c r="J45" s="1">
        <v>4560889</v>
      </c>
      <c r="K45" s="7">
        <f t="shared" si="6"/>
        <v>28306</v>
      </c>
      <c r="L45" s="31" cm="1">
        <f t="array" ref="L45">GROWTH(H45,J45,K45,FALSE)</f>
        <v>1.0997929225978991</v>
      </c>
      <c r="M45" s="33">
        <f t="shared" si="7"/>
        <v>6164.3835616438355</v>
      </c>
      <c r="N45" s="16">
        <f t="shared" si="4"/>
        <v>6.2450042282733709E-3</v>
      </c>
      <c r="O45" s="15">
        <f t="shared" si="5"/>
        <v>-4.5918622222222218</v>
      </c>
    </row>
    <row r="46" spans="1:15" s="1" customFormat="1" x14ac:dyDescent="0.4">
      <c r="A46" s="1" t="s">
        <v>49</v>
      </c>
      <c r="B46" s="1" t="s">
        <v>157</v>
      </c>
      <c r="C46" s="1" t="s">
        <v>284</v>
      </c>
      <c r="F46" s="1" t="s">
        <v>124</v>
      </c>
      <c r="G46" s="3">
        <v>4100000</v>
      </c>
      <c r="H46" s="17">
        <v>4192119</v>
      </c>
      <c r="I46" s="1">
        <v>10</v>
      </c>
      <c r="J46" s="1">
        <v>4199469</v>
      </c>
      <c r="K46" s="7">
        <f t="shared" si="6"/>
        <v>7350</v>
      </c>
      <c r="L46" s="31" cm="1">
        <f t="array" ref="L46">GROWTH(H46,J46,K46,FALSE)</f>
        <v>1.0270479597806936</v>
      </c>
      <c r="M46" s="33">
        <f t="shared" si="7"/>
        <v>1123.2876712328766</v>
      </c>
      <c r="N46" s="16">
        <f t="shared" si="4"/>
        <v>1.7532899233060895E-3</v>
      </c>
      <c r="O46" s="15">
        <f t="shared" si="5"/>
        <v>-6.5432926829268299</v>
      </c>
    </row>
    <row r="47" spans="1:15" s="1" customFormat="1" x14ac:dyDescent="0.4">
      <c r="A47" s="1" t="s">
        <v>12</v>
      </c>
      <c r="B47" s="1" t="s">
        <v>157</v>
      </c>
      <c r="C47" s="1" t="s">
        <v>284</v>
      </c>
      <c r="F47" s="1" t="s">
        <v>167</v>
      </c>
      <c r="G47" s="3">
        <v>4000000</v>
      </c>
      <c r="H47" s="17">
        <v>4089414</v>
      </c>
      <c r="I47" s="1">
        <v>11</v>
      </c>
      <c r="J47" s="1">
        <v>4130199</v>
      </c>
      <c r="K47" s="7">
        <f t="shared" si="6"/>
        <v>40785</v>
      </c>
      <c r="L47" s="31" cm="1">
        <f t="array" ref="L47">GROWTH(H47,J47,K47,FALSE)</f>
        <v>1.1622217760840527</v>
      </c>
      <c r="M47" s="33">
        <f t="shared" si="7"/>
        <v>996.2640099626401</v>
      </c>
      <c r="N47" s="16">
        <f t="shared" si="4"/>
        <v>9.9733115796052929E-3</v>
      </c>
      <c r="O47" s="15">
        <f t="shared" si="5"/>
        <v>-40.937943750000002</v>
      </c>
    </row>
    <row r="48" spans="1:15" s="1" customFormat="1" x14ac:dyDescent="0.4">
      <c r="A48" s="1" t="s">
        <v>126</v>
      </c>
      <c r="B48" s="1" t="s">
        <v>157</v>
      </c>
      <c r="C48" s="1" t="s">
        <v>290</v>
      </c>
      <c r="F48" s="1" t="s">
        <v>125</v>
      </c>
      <c r="G48" s="3">
        <v>152000</v>
      </c>
      <c r="H48" s="17">
        <v>152689</v>
      </c>
      <c r="I48" s="5">
        <f>1/3</f>
        <v>0.33333333333333331</v>
      </c>
      <c r="J48" s="1">
        <v>153462</v>
      </c>
      <c r="K48" s="7">
        <f t="shared" si="6"/>
        <v>773</v>
      </c>
      <c r="L48" s="31" cm="1">
        <f t="array" ref="L48">GROWTH(H48,J48,K48,FALSE)</f>
        <v>1.061967538705701</v>
      </c>
      <c r="M48" s="33">
        <f t="shared" si="7"/>
        <v>1249.3150684931509</v>
      </c>
      <c r="N48" s="16">
        <f t="shared" si="4"/>
        <v>5.0625781817943668E-3</v>
      </c>
      <c r="O48" s="15">
        <f t="shared" si="5"/>
        <v>-0.61873903508771921</v>
      </c>
    </row>
    <row r="49" spans="1:15" s="1" customFormat="1" x14ac:dyDescent="0.4">
      <c r="A49" s="1" t="s">
        <v>85</v>
      </c>
      <c r="B49" s="1" t="s">
        <v>157</v>
      </c>
      <c r="C49" s="1" t="s">
        <v>292</v>
      </c>
      <c r="F49" s="1" t="s">
        <v>228</v>
      </c>
      <c r="G49" s="3">
        <v>3900000</v>
      </c>
      <c r="H49" s="17">
        <v>3942229</v>
      </c>
      <c r="I49" s="1">
        <v>14</v>
      </c>
      <c r="J49" s="1">
        <v>3961396</v>
      </c>
      <c r="K49" s="7">
        <f t="shared" si="6"/>
        <v>19167</v>
      </c>
      <c r="L49" s="31" cm="1">
        <f t="array" ref="L49">GROWTH(H49,J49,K49,FALSE)</f>
        <v>1.0762499386698225</v>
      </c>
      <c r="M49" s="33">
        <f t="shared" si="7"/>
        <v>763.20939334637967</v>
      </c>
      <c r="N49" s="16">
        <f t="shared" si="4"/>
        <v>4.8619702204006918E-3</v>
      </c>
      <c r="O49" s="15">
        <f t="shared" si="5"/>
        <v>-25.113684615384614</v>
      </c>
    </row>
    <row r="50" spans="1:15" s="1" customFormat="1" x14ac:dyDescent="0.4">
      <c r="A50" s="1" t="s">
        <v>23</v>
      </c>
      <c r="B50" s="1" t="s">
        <v>157</v>
      </c>
      <c r="C50" s="1" t="s">
        <v>292</v>
      </c>
      <c r="F50" s="1" t="s">
        <v>179</v>
      </c>
      <c r="G50" s="3">
        <v>3700000</v>
      </c>
      <c r="H50" s="17">
        <v>3742270</v>
      </c>
      <c r="I50" s="1">
        <v>8</v>
      </c>
      <c r="J50" s="1">
        <v>3761053</v>
      </c>
      <c r="K50" s="7">
        <f t="shared" si="6"/>
        <v>18783</v>
      </c>
      <c r="L50" s="31" cm="1">
        <f t="array" ref="L50">GROWTH(H50,J50,K50,FALSE)</f>
        <v>1.078516424798696</v>
      </c>
      <c r="M50" s="33">
        <f t="shared" si="7"/>
        <v>1267.1232876712329</v>
      </c>
      <c r="N50" s="16">
        <f t="shared" si="4"/>
        <v>5.0191461332292969E-3</v>
      </c>
      <c r="O50" s="15">
        <f t="shared" si="5"/>
        <v>-14.823340540540542</v>
      </c>
    </row>
    <row r="51" spans="1:15" s="1" customFormat="1" x14ac:dyDescent="0.4">
      <c r="A51" s="1" t="s">
        <v>41</v>
      </c>
      <c r="B51" s="1" t="s">
        <v>157</v>
      </c>
      <c r="C51" s="1" t="s">
        <v>283</v>
      </c>
      <c r="E51" s="1" t="s">
        <v>290</v>
      </c>
      <c r="F51" s="1" t="s">
        <v>233</v>
      </c>
      <c r="G51" s="3">
        <v>3200000</v>
      </c>
      <c r="H51" s="17">
        <v>3225125</v>
      </c>
      <c r="I51" s="1">
        <v>15</v>
      </c>
      <c r="J51" s="1">
        <v>3226881</v>
      </c>
      <c r="K51" s="7">
        <f t="shared" si="6"/>
        <v>1756</v>
      </c>
      <c r="L51" s="31" cm="1">
        <f t="array" ref="L51">GROWTH(H51,J51,K51,FALSE)</f>
        <v>1.0081886701139904</v>
      </c>
      <c r="M51" s="33">
        <f t="shared" si="7"/>
        <v>584.47488584474888</v>
      </c>
      <c r="N51" s="16">
        <f t="shared" si="4"/>
        <v>5.4447502034804854E-4</v>
      </c>
      <c r="O51" s="15">
        <f t="shared" si="5"/>
        <v>-3.0044062500000002</v>
      </c>
    </row>
    <row r="52" spans="1:15" s="1" customFormat="1" x14ac:dyDescent="0.4">
      <c r="A52" s="1" t="s">
        <v>20</v>
      </c>
      <c r="B52" s="1" t="s">
        <v>157</v>
      </c>
      <c r="C52" s="1" t="s">
        <v>290</v>
      </c>
      <c r="F52" s="1" t="s">
        <v>194</v>
      </c>
      <c r="G52" s="3">
        <v>3100000</v>
      </c>
      <c r="H52" s="17">
        <v>3164254</v>
      </c>
      <c r="I52" s="1">
        <v>7</v>
      </c>
      <c r="J52" s="1">
        <v>3190829</v>
      </c>
      <c r="K52" s="7">
        <f t="shared" si="6"/>
        <v>26575</v>
      </c>
      <c r="L52" s="31" cm="1">
        <f t="array" ref="L52">GROWTH(H52,J52,K52,FALSE)</f>
        <v>1.1327599297905804</v>
      </c>
      <c r="M52" s="33">
        <f t="shared" si="7"/>
        <v>1213.3072407045011</v>
      </c>
      <c r="N52" s="16">
        <f t="shared" si="4"/>
        <v>8.3985040391826946E-3</v>
      </c>
      <c r="O52" s="15">
        <f t="shared" si="5"/>
        <v>-21.902943548387096</v>
      </c>
    </row>
    <row r="53" spans="1:15" s="1" customFormat="1" x14ac:dyDescent="0.4">
      <c r="A53" s="1" t="s">
        <v>3</v>
      </c>
      <c r="B53" s="1" t="s">
        <v>157</v>
      </c>
      <c r="C53" s="1" t="s">
        <v>284</v>
      </c>
      <c r="F53" s="1" t="s">
        <v>127</v>
      </c>
      <c r="G53" s="3">
        <v>2700000</v>
      </c>
      <c r="H53" s="17">
        <v>2725988</v>
      </c>
      <c r="I53" s="1">
        <v>4</v>
      </c>
      <c r="J53" s="1">
        <v>2845336</v>
      </c>
      <c r="K53" s="7">
        <f t="shared" si="6"/>
        <v>119348</v>
      </c>
      <c r="L53" s="31" cm="1">
        <f t="array" ref="L53">GROWTH(H53,J53,K53,FALSE)</f>
        <v>1.8618252439234559</v>
      </c>
      <c r="M53" s="33">
        <f t="shared" si="7"/>
        <v>1849.3150684931506</v>
      </c>
      <c r="N53" s="16">
        <f t="shared" si="4"/>
        <v>4.3781557365623031E-2</v>
      </c>
      <c r="O53" s="15">
        <f t="shared" si="5"/>
        <v>-64.536325925925922</v>
      </c>
    </row>
    <row r="54" spans="1:15" s="1" customFormat="1" x14ac:dyDescent="0.4">
      <c r="A54" s="1" t="s">
        <v>26</v>
      </c>
      <c r="B54" s="1" t="s">
        <v>157</v>
      </c>
      <c r="C54" s="1" t="s">
        <v>294</v>
      </c>
      <c r="D54" s="1" t="s">
        <v>312</v>
      </c>
      <c r="F54" s="1" t="s">
        <v>128</v>
      </c>
      <c r="G54" s="3">
        <v>2700000</v>
      </c>
      <c r="H54" s="17">
        <v>2775174</v>
      </c>
      <c r="I54" s="1">
        <v>5</v>
      </c>
      <c r="J54" s="1">
        <v>2788379</v>
      </c>
      <c r="K54" s="7">
        <f t="shared" si="6"/>
        <v>13205</v>
      </c>
      <c r="L54" s="31" cm="1">
        <f t="array" ref="L54">GROWTH(H54,J54,K54,FALSE)</f>
        <v>1.0727873887568178</v>
      </c>
      <c r="M54" s="33">
        <f t="shared" si="7"/>
        <v>1479.4520547945206</v>
      </c>
      <c r="N54" s="16">
        <f t="shared" si="4"/>
        <v>4.7582602027836816E-3</v>
      </c>
      <c r="O54" s="15">
        <f t="shared" si="5"/>
        <v>-8.9256018518518516</v>
      </c>
    </row>
    <row r="55" spans="1:15" s="1" customFormat="1" x14ac:dyDescent="0.4">
      <c r="A55" s="1" t="s">
        <v>82</v>
      </c>
      <c r="B55" s="1" t="s">
        <v>157</v>
      </c>
      <c r="C55" s="1" t="s">
        <v>292</v>
      </c>
      <c r="D55" s="1" t="s">
        <v>312</v>
      </c>
      <c r="F55" s="1" t="s">
        <v>226</v>
      </c>
      <c r="G55" s="3">
        <v>2700000</v>
      </c>
      <c r="H55" s="17">
        <v>2737067</v>
      </c>
      <c r="I55" s="1">
        <v>13</v>
      </c>
      <c r="J55" s="1">
        <v>2753724</v>
      </c>
      <c r="K55" s="7">
        <f t="shared" si="6"/>
        <v>16657</v>
      </c>
      <c r="L55" s="31" cm="1">
        <f t="array" ref="L55">GROWTH(H55,J55,K55,FALSE)</f>
        <v>1.0938014461880599</v>
      </c>
      <c r="M55" s="33">
        <f t="shared" si="7"/>
        <v>569.02002107481565</v>
      </c>
      <c r="N55" s="16">
        <f t="shared" si="4"/>
        <v>6.0857114568258651E-3</v>
      </c>
      <c r="O55" s="15">
        <f t="shared" si="5"/>
        <v>-29.273135185185183</v>
      </c>
    </row>
    <row r="56" spans="1:15" s="1" customFormat="1" x14ac:dyDescent="0.4">
      <c r="A56" s="1" t="s">
        <v>13</v>
      </c>
      <c r="B56" s="1" t="s">
        <v>157</v>
      </c>
      <c r="C56" s="1" t="s">
        <v>284</v>
      </c>
      <c r="F56" s="1" t="s">
        <v>129</v>
      </c>
      <c r="G56" s="3">
        <v>2600000</v>
      </c>
      <c r="H56" s="17">
        <v>2638739</v>
      </c>
      <c r="I56" s="1">
        <v>6</v>
      </c>
      <c r="J56" s="1">
        <v>2639870</v>
      </c>
      <c r="K56" s="7">
        <f t="shared" si="6"/>
        <v>1131</v>
      </c>
      <c r="L56" s="31" cm="1">
        <f t="array" ref="L56">GROWTH(H56,J56,K56,FALSE)</f>
        <v>1.0063547946586662</v>
      </c>
      <c r="M56" s="33">
        <f t="shared" si="7"/>
        <v>1187.2146118721462</v>
      </c>
      <c r="N56" s="16">
        <f t="shared" si="4"/>
        <v>4.2861381894912683E-4</v>
      </c>
      <c r="O56" s="15">
        <f t="shared" si="5"/>
        <v>-0.95265</v>
      </c>
    </row>
    <row r="57" spans="1:15" s="1" customFormat="1" x14ac:dyDescent="0.4">
      <c r="A57" s="1" t="s">
        <v>65</v>
      </c>
      <c r="B57" s="1" t="s">
        <v>157</v>
      </c>
      <c r="C57" s="1" t="s">
        <v>290</v>
      </c>
      <c r="F57" s="1" t="s">
        <v>130</v>
      </c>
      <c r="G57" s="3">
        <v>2500000</v>
      </c>
      <c r="H57" s="17">
        <v>2584277</v>
      </c>
      <c r="I57" s="1">
        <v>7</v>
      </c>
      <c r="J57" s="1">
        <v>2601205</v>
      </c>
      <c r="K57" s="7">
        <f t="shared" si="6"/>
        <v>16928</v>
      </c>
      <c r="L57" s="31" cm="1">
        <f t="array" ref="L57">GROWTH(H57,J57,K57,FALSE)</f>
        <v>1.1008544939488774</v>
      </c>
      <c r="M57" s="33">
        <f t="shared" si="7"/>
        <v>978.47358121330728</v>
      </c>
      <c r="N57" s="16">
        <f t="shared" si="4"/>
        <v>6.5503814026128008E-3</v>
      </c>
      <c r="O57" s="15">
        <f t="shared" si="5"/>
        <v>-17.300415999999998</v>
      </c>
    </row>
    <row r="58" spans="1:15" s="1" customFormat="1" x14ac:dyDescent="0.4">
      <c r="A58" s="1" t="s">
        <v>66</v>
      </c>
      <c r="B58" s="1" t="s">
        <v>157</v>
      </c>
      <c r="C58" s="1" t="s">
        <v>282</v>
      </c>
      <c r="F58" s="1" t="s">
        <v>131</v>
      </c>
      <c r="G58" s="3">
        <v>2500000</v>
      </c>
      <c r="H58" s="17">
        <v>2526239</v>
      </c>
      <c r="I58" s="1">
        <v>8</v>
      </c>
      <c r="J58" s="1">
        <v>2542825</v>
      </c>
      <c r="K58" s="7">
        <f t="shared" si="6"/>
        <v>16586</v>
      </c>
      <c r="L58" s="31" cm="1">
        <f t="array" ref="L58">GROWTH(H58,J58,K58,FALSE)</f>
        <v>1.1009338041221088</v>
      </c>
      <c r="M58" s="33">
        <f t="shared" si="7"/>
        <v>856.16438356164383</v>
      </c>
      <c r="N58" s="16">
        <f t="shared" si="4"/>
        <v>6.5654912302438523E-3</v>
      </c>
      <c r="O58" s="15">
        <f t="shared" si="5"/>
        <v>-19.372448000000002</v>
      </c>
    </row>
    <row r="59" spans="1:15" s="1" customFormat="1" x14ac:dyDescent="0.4">
      <c r="A59" s="1" t="s">
        <v>10</v>
      </c>
      <c r="B59" s="1" t="s">
        <v>157</v>
      </c>
      <c r="C59" s="1" t="s">
        <v>284</v>
      </c>
      <c r="E59" s="1" t="s">
        <v>293</v>
      </c>
      <c r="F59" s="1" t="s">
        <v>132</v>
      </c>
      <c r="G59" s="3">
        <v>2300000</v>
      </c>
      <c r="H59" s="17">
        <v>2311756</v>
      </c>
      <c r="I59" s="1">
        <v>12</v>
      </c>
      <c r="J59" s="1">
        <v>2312856</v>
      </c>
      <c r="K59" s="7">
        <f t="shared" si="6"/>
        <v>1100</v>
      </c>
      <c r="L59" s="31" cm="1">
        <f t="array" ref="L59">GROWTH(H59,J59,K59,FALSE)</f>
        <v>1.0069935909042826</v>
      </c>
      <c r="M59" s="33">
        <f t="shared" si="7"/>
        <v>525.1141552511416</v>
      </c>
      <c r="N59" s="16">
        <f t="shared" si="4"/>
        <v>4.7582876393529423E-4</v>
      </c>
      <c r="O59" s="15">
        <f t="shared" si="5"/>
        <v>-2.094782608695652</v>
      </c>
    </row>
    <row r="60" spans="1:15" x14ac:dyDescent="0.4">
      <c r="A60" s="15" t="s">
        <v>43</v>
      </c>
      <c r="B60" s="15" t="s">
        <v>157</v>
      </c>
      <c r="C60" s="15" t="s">
        <v>284</v>
      </c>
      <c r="F60" s="15" t="s">
        <v>193</v>
      </c>
      <c r="G60" s="15">
        <v>2300000</v>
      </c>
      <c r="H60" s="14">
        <v>2351021</v>
      </c>
      <c r="I60" s="11">
        <v>7</v>
      </c>
      <c r="J60" s="1">
        <v>2356934</v>
      </c>
      <c r="K60" s="13">
        <f t="shared" si="6"/>
        <v>5913</v>
      </c>
      <c r="L60" s="31" cm="1">
        <f t="array" ref="L60">GROWTH(H60,J60,K60,FALSE)</f>
        <v>1.0374901993313808</v>
      </c>
      <c r="M60" s="36">
        <f t="shared" si="7"/>
        <v>900.19569471624266</v>
      </c>
      <c r="N60" s="16">
        <f t="shared" si="4"/>
        <v>2.5150774918641732E-3</v>
      </c>
      <c r="O60" s="15">
        <f t="shared" si="5"/>
        <v>-6.5685717391304346</v>
      </c>
    </row>
    <row r="61" spans="1:15" s="1" customFormat="1" x14ac:dyDescent="0.4">
      <c r="A61" s="1" t="s">
        <v>6</v>
      </c>
      <c r="B61" s="1" t="s">
        <v>157</v>
      </c>
      <c r="C61" s="1" t="s">
        <v>284</v>
      </c>
      <c r="F61" s="1" t="s">
        <v>161</v>
      </c>
      <c r="G61" s="3">
        <v>2000000</v>
      </c>
      <c r="H61" s="17">
        <v>2092820</v>
      </c>
      <c r="I61" s="1">
        <v>7</v>
      </c>
      <c r="J61" s="1">
        <v>2093626</v>
      </c>
      <c r="K61" s="7">
        <f t="shared" si="6"/>
        <v>806</v>
      </c>
      <c r="L61" s="31" cm="1">
        <f t="array" ref="L61">GROWTH(H61,J61,K61,FALSE)</f>
        <v>1.0056187050553262</v>
      </c>
      <c r="M61" s="33">
        <f t="shared" si="7"/>
        <v>782.77886497064583</v>
      </c>
      <c r="N61" s="16">
        <f t="shared" si="4"/>
        <v>3.8512628893072506E-4</v>
      </c>
      <c r="O61" s="15">
        <f t="shared" si="5"/>
        <v>-1.0296650000000001</v>
      </c>
    </row>
    <row r="62" spans="1:15" s="1" customFormat="1" x14ac:dyDescent="0.4">
      <c r="A62" s="1" t="s">
        <v>46</v>
      </c>
      <c r="B62" s="1" t="s">
        <v>157</v>
      </c>
      <c r="C62" s="1" t="s">
        <v>290</v>
      </c>
      <c r="F62" s="1" t="s">
        <v>209</v>
      </c>
      <c r="G62" s="3">
        <v>2000000</v>
      </c>
      <c r="H62" s="17">
        <v>2059211</v>
      </c>
      <c r="I62" s="1">
        <v>14</v>
      </c>
      <c r="J62" s="1">
        <v>2062077</v>
      </c>
      <c r="K62" s="7">
        <f t="shared" si="6"/>
        <v>2866</v>
      </c>
      <c r="L62" s="31" cm="1">
        <f t="array" ref="L62">GROWTH(H62,J62,K62,FALSE)</f>
        <v>1.0204110791884911</v>
      </c>
      <c r="M62" s="33">
        <f t="shared" si="7"/>
        <v>391.38943248532291</v>
      </c>
      <c r="N62" s="16">
        <f t="shared" si="4"/>
        <v>1.3917952069991855E-3</v>
      </c>
      <c r="O62" s="15">
        <f t="shared" si="5"/>
        <v>-7.3226300000000002</v>
      </c>
    </row>
    <row r="63" spans="1:15" s="1" customFormat="1" x14ac:dyDescent="0.4">
      <c r="A63" s="1" t="s">
        <v>22</v>
      </c>
      <c r="B63" s="1" t="s">
        <v>157</v>
      </c>
      <c r="C63" s="1" t="s">
        <v>292</v>
      </c>
      <c r="F63" s="1" t="s">
        <v>178</v>
      </c>
      <c r="G63" s="3">
        <v>1800000</v>
      </c>
      <c r="H63" s="17">
        <v>1827721</v>
      </c>
      <c r="I63" s="1">
        <v>7</v>
      </c>
      <c r="J63" s="1">
        <v>3816208</v>
      </c>
      <c r="K63" s="7">
        <f t="shared" si="6"/>
        <v>1988487</v>
      </c>
      <c r="L63" s="31" cm="1">
        <f t="array" ref="L63">GROWTH(H63,J63,K63,FALSE)</f>
        <v>1831.6951140195715</v>
      </c>
      <c r="M63" s="33">
        <f t="shared" si="7"/>
        <v>704.5009784735812</v>
      </c>
      <c r="N63" s="16">
        <f t="shared" si="4"/>
        <v>1.0879598144355731</v>
      </c>
      <c r="O63" s="15">
        <f t="shared" si="5"/>
        <v>-2822.5468249999999</v>
      </c>
    </row>
    <row r="64" spans="1:15" s="1" customFormat="1" x14ac:dyDescent="0.4">
      <c r="A64" s="1" t="s">
        <v>39</v>
      </c>
      <c r="B64" s="1" t="s">
        <v>157</v>
      </c>
      <c r="C64" s="1" t="s">
        <v>282</v>
      </c>
      <c r="E64" s="1" t="s">
        <v>288</v>
      </c>
      <c r="F64" s="1" t="s">
        <v>133</v>
      </c>
      <c r="G64" s="3">
        <v>1800000</v>
      </c>
      <c r="H64" s="17">
        <v>1824471</v>
      </c>
      <c r="I64" s="1">
        <v>8</v>
      </c>
      <c r="J64" s="1">
        <v>1825306</v>
      </c>
      <c r="K64" s="7">
        <f t="shared" si="6"/>
        <v>835</v>
      </c>
      <c r="L64" s="31" cm="1">
        <f t="array" ref="L64">GROWTH(H64,J64,K64,FALSE)</f>
        <v>1.0066168696042839</v>
      </c>
      <c r="M64" s="33">
        <f t="shared" si="7"/>
        <v>616.43835616438355</v>
      </c>
      <c r="N64" s="16">
        <f t="shared" si="4"/>
        <v>4.5766690728435807E-4</v>
      </c>
      <c r="O64" s="15">
        <f t="shared" si="5"/>
        <v>-1.3545555555555555</v>
      </c>
    </row>
    <row r="65" spans="1:15" s="1" customFormat="1" x14ac:dyDescent="0.4">
      <c r="A65" s="1" t="s">
        <v>48</v>
      </c>
      <c r="B65" s="1" t="s">
        <v>157</v>
      </c>
      <c r="C65" s="1" t="s">
        <v>282</v>
      </c>
      <c r="F65" s="1" t="s">
        <v>199</v>
      </c>
      <c r="G65" s="3">
        <v>1800000</v>
      </c>
      <c r="H65" s="17">
        <v>1833278</v>
      </c>
      <c r="I65" s="1">
        <v>9</v>
      </c>
      <c r="J65" s="1">
        <v>1838283</v>
      </c>
      <c r="K65" s="7">
        <f t="shared" si="6"/>
        <v>5005</v>
      </c>
      <c r="L65" s="31" cm="1">
        <f t="array" ref="L65">GROWTH(H65,J65,K65,FALSE)</f>
        <v>1.0400460632908139</v>
      </c>
      <c r="M65" s="33">
        <f t="shared" si="7"/>
        <v>547.94520547945206</v>
      </c>
      <c r="N65" s="16">
        <f t="shared" si="4"/>
        <v>2.7300823988505836E-3</v>
      </c>
      <c r="O65" s="15">
        <f t="shared" si="5"/>
        <v>-9.1341250000000009</v>
      </c>
    </row>
    <row r="66" spans="1:15" s="1" customFormat="1" x14ac:dyDescent="0.4">
      <c r="A66" s="1" t="s">
        <v>54</v>
      </c>
      <c r="B66" s="1" t="s">
        <v>157</v>
      </c>
      <c r="C66" s="1" t="s">
        <v>289</v>
      </c>
      <c r="F66" s="1" t="s">
        <v>135</v>
      </c>
      <c r="G66" s="3">
        <v>1800000</v>
      </c>
      <c r="H66" s="17">
        <v>1829408</v>
      </c>
      <c r="I66" s="1">
        <v>10</v>
      </c>
      <c r="J66" s="1">
        <v>1834286</v>
      </c>
      <c r="K66" s="7">
        <f t="shared" si="6"/>
        <v>4878</v>
      </c>
      <c r="L66" s="31" cm="1">
        <f t="array" ref="L66">GROWTH(H66,J66,K66,FALSE)</f>
        <v>1.0390911518361337</v>
      </c>
      <c r="M66" s="33">
        <f t="shared" si="7"/>
        <v>493.15068493150687</v>
      </c>
      <c r="N66" s="16">
        <f t="shared" si="4"/>
        <v>2.6664363553674194E-3</v>
      </c>
      <c r="O66" s="15">
        <f t="shared" si="5"/>
        <v>-9.8915000000000006</v>
      </c>
    </row>
    <row r="67" spans="1:15" s="1" customFormat="1" x14ac:dyDescent="0.4">
      <c r="A67" s="1" t="s">
        <v>61</v>
      </c>
      <c r="B67" s="1" t="s">
        <v>157</v>
      </c>
      <c r="C67" s="1" t="s">
        <v>289</v>
      </c>
      <c r="F67" s="1" t="s">
        <v>207</v>
      </c>
      <c r="G67" s="3">
        <v>1800000</v>
      </c>
      <c r="H67" s="17">
        <v>1809313</v>
      </c>
      <c r="I67" s="1">
        <v>8</v>
      </c>
      <c r="J67" s="1">
        <v>1823985</v>
      </c>
      <c r="K67" s="7">
        <f t="shared" ref="K67:K98" si="8">J67-H67</f>
        <v>14672</v>
      </c>
      <c r="L67" s="31" cm="1">
        <f t="array" ref="L67">GROWTH(H67,J67,K67,FALSE)</f>
        <v>1.1228842128343779</v>
      </c>
      <c r="M67" s="33">
        <f t="shared" ref="M67:M98" si="9">G67/(I67*365)</f>
        <v>616.43835616438355</v>
      </c>
      <c r="N67" s="16">
        <f t="shared" si="4"/>
        <v>8.1091552429015876E-3</v>
      </c>
      <c r="O67" s="15">
        <f t="shared" si="5"/>
        <v>-23.801244444444443</v>
      </c>
    </row>
    <row r="68" spans="1:15" s="1" customFormat="1" x14ac:dyDescent="0.4">
      <c r="A68" s="1" t="s">
        <v>24</v>
      </c>
      <c r="B68" s="1" t="s">
        <v>157</v>
      </c>
      <c r="C68" s="1" t="s">
        <v>282</v>
      </c>
      <c r="F68" s="1" t="s">
        <v>136</v>
      </c>
      <c r="G68" s="3">
        <v>1500000</v>
      </c>
      <c r="H68" s="17">
        <v>1546441</v>
      </c>
      <c r="I68" s="1">
        <v>9</v>
      </c>
      <c r="J68" s="1">
        <v>1547284</v>
      </c>
      <c r="K68" s="7">
        <f t="shared" si="8"/>
        <v>843</v>
      </c>
      <c r="L68" s="31" cm="1">
        <f t="array" ref="L68">GROWTH(H68,J68,K68,FALSE)</f>
        <v>1.0077947869190833</v>
      </c>
      <c r="M68" s="33">
        <f t="shared" si="9"/>
        <v>456.62100456621005</v>
      </c>
      <c r="N68" s="16">
        <f t="shared" si="4"/>
        <v>5.4512263966100222E-4</v>
      </c>
      <c r="O68" s="15">
        <f t="shared" si="5"/>
        <v>-1.8461699999999999</v>
      </c>
    </row>
    <row r="69" spans="1:15" s="1" customFormat="1" x14ac:dyDescent="0.4">
      <c r="A69" s="1" t="s">
        <v>27</v>
      </c>
      <c r="B69" s="1" t="s">
        <v>157</v>
      </c>
      <c r="C69" s="1" t="s">
        <v>292</v>
      </c>
      <c r="F69" s="1" t="s">
        <v>272</v>
      </c>
      <c r="G69" s="3">
        <v>1500000</v>
      </c>
      <c r="H69" s="17">
        <v>1595199</v>
      </c>
      <c r="I69" s="1">
        <v>12</v>
      </c>
      <c r="J69" s="1">
        <v>1597850</v>
      </c>
      <c r="K69" s="7">
        <f t="shared" si="8"/>
        <v>2651</v>
      </c>
      <c r="L69" s="31" cm="1">
        <f t="array" ref="L69">GROWTH(H69,J69,K69,FALSE)</f>
        <v>1.0239791590480778</v>
      </c>
      <c r="M69" s="33">
        <f t="shared" si="9"/>
        <v>342.46575342465752</v>
      </c>
      <c r="N69" s="16">
        <f t="shared" si="4"/>
        <v>1.6618616235341171E-3</v>
      </c>
      <c r="O69" s="15">
        <f t="shared" si="5"/>
        <v>-7.74092</v>
      </c>
    </row>
    <row r="70" spans="1:15" s="1" customFormat="1" x14ac:dyDescent="0.4">
      <c r="A70" s="1" t="s">
        <v>30</v>
      </c>
      <c r="B70" s="1" t="s">
        <v>157</v>
      </c>
      <c r="C70" s="1" t="s">
        <v>292</v>
      </c>
      <c r="F70" s="1" t="s">
        <v>137</v>
      </c>
      <c r="G70" s="3">
        <v>1400000</v>
      </c>
      <c r="H70" s="17">
        <v>1469116</v>
      </c>
      <c r="I70" s="1">
        <v>15</v>
      </c>
      <c r="J70" s="1">
        <v>1470058</v>
      </c>
      <c r="K70" s="7">
        <f t="shared" si="8"/>
        <v>942</v>
      </c>
      <c r="L70" s="31" cm="1">
        <f t="array" ref="L70">GROWTH(H70,J70,K70,FALSE)</f>
        <v>1.0091408675346289</v>
      </c>
      <c r="M70" s="33">
        <f t="shared" si="9"/>
        <v>255.70776255707761</v>
      </c>
      <c r="N70" s="16">
        <f t="shared" si="4"/>
        <v>6.4120192006621667E-4</v>
      </c>
      <c r="O70" s="15">
        <f t="shared" si="5"/>
        <v>-3.6838928571428573</v>
      </c>
    </row>
    <row r="71" spans="1:15" s="1" customFormat="1" x14ac:dyDescent="0.4">
      <c r="A71" s="1" t="s">
        <v>44</v>
      </c>
      <c r="B71" s="1" t="s">
        <v>157</v>
      </c>
      <c r="C71" s="1" t="s">
        <v>284</v>
      </c>
      <c r="E71" s="1" t="s">
        <v>293</v>
      </c>
      <c r="F71" s="1" t="s">
        <v>195</v>
      </c>
      <c r="G71" s="3">
        <v>1400000</v>
      </c>
      <c r="H71" s="17">
        <v>1414074</v>
      </c>
      <c r="I71" s="1">
        <v>7</v>
      </c>
      <c r="J71" s="1">
        <v>1417884</v>
      </c>
      <c r="K71" s="7">
        <f t="shared" si="8"/>
        <v>3810</v>
      </c>
      <c r="L71" s="31" cm="1">
        <f t="array" ref="L71">GROWTH(H71,J71,K71,FALSE)</f>
        <v>1.0387880635366853</v>
      </c>
      <c r="M71" s="33">
        <f t="shared" si="9"/>
        <v>547.94520547945206</v>
      </c>
      <c r="N71" s="16">
        <f t="shared" si="4"/>
        <v>2.6943427288812325E-3</v>
      </c>
      <c r="O71" s="15">
        <f t="shared" si="5"/>
        <v>-6.9532500000000006</v>
      </c>
    </row>
    <row r="72" spans="1:15" s="1" customFormat="1" x14ac:dyDescent="0.4">
      <c r="A72" s="1" t="s">
        <v>87</v>
      </c>
      <c r="B72" s="1" t="s">
        <v>157</v>
      </c>
      <c r="C72" s="1" t="s">
        <v>292</v>
      </c>
      <c r="F72" s="1" t="s">
        <v>229</v>
      </c>
      <c r="G72" s="3">
        <v>1400000</v>
      </c>
      <c r="H72" s="17">
        <v>1458953</v>
      </c>
      <c r="I72" s="1">
        <v>13</v>
      </c>
      <c r="J72" s="1">
        <v>1468923</v>
      </c>
      <c r="K72" s="7">
        <f t="shared" si="8"/>
        <v>9970</v>
      </c>
      <c r="L72" s="31" cm="1">
        <f t="array" ref="L72">GROWTH(H72,J72,K72,FALSE)</f>
        <v>1.1011262324278734</v>
      </c>
      <c r="M72" s="33">
        <f t="shared" si="9"/>
        <v>295.04741833508956</v>
      </c>
      <c r="N72" s="16">
        <f t="shared" si="4"/>
        <v>6.8336677055395208E-3</v>
      </c>
      <c r="O72" s="15">
        <f t="shared" si="5"/>
        <v>-33.791178571428574</v>
      </c>
    </row>
    <row r="73" spans="1:15" s="1" customFormat="1" x14ac:dyDescent="0.4">
      <c r="A73" s="1" t="s">
        <v>12</v>
      </c>
      <c r="B73" s="1" t="s">
        <v>157</v>
      </c>
      <c r="C73" s="1" t="s">
        <v>284</v>
      </c>
      <c r="F73" s="1" t="s">
        <v>163</v>
      </c>
      <c r="G73" s="3">
        <v>1300000</v>
      </c>
      <c r="H73" s="17">
        <v>1331802</v>
      </c>
      <c r="I73" s="1">
        <v>3</v>
      </c>
      <c r="J73" s="1">
        <v>1333388</v>
      </c>
      <c r="K73" s="7">
        <f t="shared" si="8"/>
        <v>1586</v>
      </c>
      <c r="L73" s="31" cm="1">
        <f t="array" ref="L73">GROWTH(H73,J73,K73,FALSE)</f>
        <v>1.0169151612496767</v>
      </c>
      <c r="M73" s="33">
        <f t="shared" si="9"/>
        <v>1187.2146118721462</v>
      </c>
      <c r="N73" s="16">
        <f t="shared" si="4"/>
        <v>1.1908677115667343E-3</v>
      </c>
      <c r="O73" s="15">
        <f t="shared" si="5"/>
        <v>-1.3358999999999999</v>
      </c>
    </row>
    <row r="74" spans="1:15" s="1" customFormat="1" x14ac:dyDescent="0.4">
      <c r="A74" s="1" t="s">
        <v>61</v>
      </c>
      <c r="B74" s="1" t="s">
        <v>157</v>
      </c>
      <c r="C74" s="1" t="s">
        <v>289</v>
      </c>
      <c r="F74" s="1" t="s">
        <v>208</v>
      </c>
      <c r="G74" s="3">
        <v>1300000</v>
      </c>
      <c r="H74" s="17">
        <v>1306104</v>
      </c>
      <c r="I74" s="1">
        <v>15</v>
      </c>
      <c r="J74" s="1">
        <v>1306130</v>
      </c>
      <c r="K74" s="7">
        <f t="shared" si="8"/>
        <v>26</v>
      </c>
      <c r="L74" s="31" cm="1">
        <f t="array" ref="L74">GROWTH(H74,J74,K74,FALSE)</f>
        <v>1.0002803686197184</v>
      </c>
      <c r="M74" s="33">
        <f t="shared" si="9"/>
        <v>237.44292237442923</v>
      </c>
      <c r="N74" s="16">
        <f t="shared" si="4"/>
        <v>1.9906531179752915E-5</v>
      </c>
      <c r="O74" s="15">
        <f t="shared" si="5"/>
        <v>-0.10950000000000004</v>
      </c>
    </row>
    <row r="75" spans="1:15" s="1" customFormat="1" x14ac:dyDescent="0.4">
      <c r="A75" s="1" t="s">
        <v>81</v>
      </c>
      <c r="B75" s="1" t="s">
        <v>157</v>
      </c>
      <c r="C75" s="1" t="s">
        <v>292</v>
      </c>
      <c r="F75" s="1" t="s">
        <v>225</v>
      </c>
      <c r="G75" s="3">
        <v>1300000</v>
      </c>
      <c r="H75" s="17">
        <v>1361875</v>
      </c>
      <c r="I75" s="1">
        <v>4</v>
      </c>
      <c r="J75" s="1">
        <v>1368915</v>
      </c>
      <c r="K75" s="7">
        <f t="shared" si="8"/>
        <v>7040</v>
      </c>
      <c r="L75" s="31" cm="1">
        <f t="array" ref="L75">GROWTH(H75,J75,K75,FALSE)</f>
        <v>1.0753414584824337</v>
      </c>
      <c r="M75" s="33">
        <f t="shared" si="9"/>
        <v>890.41095890410963</v>
      </c>
      <c r="N75" s="16">
        <f t="shared" si="4"/>
        <v>5.1693437356585591E-3</v>
      </c>
      <c r="O75" s="15">
        <f t="shared" si="5"/>
        <v>-7.9064615384615378</v>
      </c>
    </row>
    <row r="76" spans="1:15" s="1" customFormat="1" x14ac:dyDescent="0.4">
      <c r="A76" s="1" t="s">
        <v>86</v>
      </c>
      <c r="B76" s="1" t="s">
        <v>157</v>
      </c>
      <c r="C76" s="1" t="s">
        <v>292</v>
      </c>
      <c r="D76" s="1" t="s">
        <v>312</v>
      </c>
      <c r="F76" s="1" t="s">
        <v>138</v>
      </c>
      <c r="G76" s="3">
        <v>1200000</v>
      </c>
      <c r="H76" s="17">
        <v>1250510</v>
      </c>
      <c r="I76" s="1">
        <v>5</v>
      </c>
      <c r="J76" s="1">
        <v>1257474</v>
      </c>
      <c r="K76" s="7">
        <f t="shared" si="8"/>
        <v>6964</v>
      </c>
      <c r="L76" s="31" cm="1">
        <f t="array" ref="L76">GROWTH(H76,J76,K76,FALSE)</f>
        <v>1.0808519170776898</v>
      </c>
      <c r="M76" s="33">
        <f t="shared" si="9"/>
        <v>657.53424657534242</v>
      </c>
      <c r="N76" s="16">
        <f t="shared" si="4"/>
        <v>5.5689278774260099E-3</v>
      </c>
      <c r="O76" s="15">
        <f t="shared" si="5"/>
        <v>-10.591083333333335</v>
      </c>
    </row>
    <row r="77" spans="1:15" s="1" customFormat="1" x14ac:dyDescent="0.4">
      <c r="A77" s="1" t="s">
        <v>69</v>
      </c>
      <c r="B77" s="1" t="s">
        <v>157</v>
      </c>
      <c r="C77" s="1" t="s">
        <v>285</v>
      </c>
      <c r="F77" s="1" t="s">
        <v>139</v>
      </c>
      <c r="G77" s="3">
        <v>1100000</v>
      </c>
      <c r="H77" s="17">
        <v>1149505</v>
      </c>
      <c r="I77" s="1">
        <v>14</v>
      </c>
      <c r="J77" s="1">
        <v>1150288</v>
      </c>
      <c r="K77" s="7">
        <f t="shared" si="8"/>
        <v>783</v>
      </c>
      <c r="L77" s="31" cm="1">
        <f t="array" ref="L77">GROWTH(H77,J77,K77,FALSE)</f>
        <v>1.0095443074466979</v>
      </c>
      <c r="M77" s="33">
        <f t="shared" si="9"/>
        <v>215.26418786692759</v>
      </c>
      <c r="N77" s="16">
        <f t="shared" si="4"/>
        <v>6.8116276136249954E-4</v>
      </c>
      <c r="O77" s="15">
        <f t="shared" si="5"/>
        <v>-3.6373909090909091</v>
      </c>
    </row>
    <row r="78" spans="1:15" s="1" customFormat="1" x14ac:dyDescent="0.4">
      <c r="A78" s="1" t="s">
        <v>83</v>
      </c>
      <c r="B78" s="1" t="s">
        <v>157</v>
      </c>
      <c r="C78" s="1" t="s">
        <v>292</v>
      </c>
      <c r="D78" s="1" t="s">
        <v>311</v>
      </c>
      <c r="F78" s="1" t="s">
        <v>140</v>
      </c>
      <c r="G78" s="3">
        <v>1000000</v>
      </c>
      <c r="H78" s="17">
        <v>1079824</v>
      </c>
      <c r="I78" s="1">
        <v>11</v>
      </c>
      <c r="J78" s="1">
        <v>1084707</v>
      </c>
      <c r="K78" s="7">
        <f t="shared" si="8"/>
        <v>4883</v>
      </c>
      <c r="L78" s="31" cm="1">
        <f t="array" ref="L78">GROWTH(H78,J78,K78,FALSE)</f>
        <v>1.0645356334163889</v>
      </c>
      <c r="M78" s="33">
        <f t="shared" si="9"/>
        <v>249.06600249066003</v>
      </c>
      <c r="N78" s="16">
        <f t="shared" si="4"/>
        <v>4.5220332202284821E-3</v>
      </c>
      <c r="O78" s="15">
        <f t="shared" si="5"/>
        <v>-19.605245</v>
      </c>
    </row>
    <row r="79" spans="1:15" s="1" customFormat="1" x14ac:dyDescent="0.4">
      <c r="A79" s="1" t="s">
        <v>52</v>
      </c>
      <c r="B79" s="1" t="s">
        <v>157</v>
      </c>
      <c r="C79" s="1" t="s">
        <v>284</v>
      </c>
      <c r="F79" s="1" t="s">
        <v>141</v>
      </c>
      <c r="G79" s="3">
        <v>948000</v>
      </c>
      <c r="H79" s="17">
        <v>951215</v>
      </c>
      <c r="I79" s="1">
        <v>2</v>
      </c>
      <c r="J79" s="1">
        <v>964754</v>
      </c>
      <c r="K79" s="7">
        <f t="shared" si="8"/>
        <v>13539</v>
      </c>
      <c r="L79" s="31" cm="1">
        <f t="array" ref="L79">GROWTH(H79,J79,K79,FALSE)</f>
        <v>1.2131009615864237</v>
      </c>
      <c r="M79" s="33">
        <f t="shared" si="9"/>
        <v>1298.6301369863013</v>
      </c>
      <c r="N79" s="16">
        <f t="shared" si="4"/>
        <v>1.4233375209600354E-2</v>
      </c>
      <c r="O79" s="15">
        <f t="shared" si="5"/>
        <v>-10.425601265822785</v>
      </c>
    </row>
    <row r="80" spans="1:15" s="1" customFormat="1" x14ac:dyDescent="0.4">
      <c r="A80" s="1" t="s">
        <v>14</v>
      </c>
      <c r="B80" s="1" t="s">
        <v>157</v>
      </c>
      <c r="C80" s="1" t="s">
        <v>288</v>
      </c>
      <c r="F80" s="1" t="s">
        <v>142</v>
      </c>
      <c r="G80" s="3">
        <v>838000</v>
      </c>
      <c r="H80" s="17">
        <v>839206</v>
      </c>
      <c r="I80" s="1">
        <v>13</v>
      </c>
      <c r="J80" s="1">
        <v>840556</v>
      </c>
      <c r="K80" s="7">
        <f t="shared" si="8"/>
        <v>1350</v>
      </c>
      <c r="L80" s="31" cm="1">
        <f t="array" ref="L80">GROWTH(H80,J80,K80,FALSE)</f>
        <v>1.0221489940876778</v>
      </c>
      <c r="M80" s="33">
        <f t="shared" si="9"/>
        <v>176.60695468914648</v>
      </c>
      <c r="N80" s="16">
        <f t="shared" si="4"/>
        <v>1.6086634270965651E-3</v>
      </c>
      <c r="O80" s="15">
        <f t="shared" si="5"/>
        <v>-7.6440930787589494</v>
      </c>
    </row>
    <row r="81" spans="1:15" s="1" customFormat="1" x14ac:dyDescent="0.4">
      <c r="A81" s="1" t="s">
        <v>25</v>
      </c>
      <c r="B81" s="1" t="s">
        <v>157</v>
      </c>
      <c r="C81" s="1" t="s">
        <v>292</v>
      </c>
      <c r="F81" s="1" t="s">
        <v>182</v>
      </c>
      <c r="G81" s="3">
        <v>725000</v>
      </c>
      <c r="H81" s="17">
        <v>726256</v>
      </c>
      <c r="I81" s="1">
        <v>6</v>
      </c>
      <c r="J81" s="1">
        <v>729442</v>
      </c>
      <c r="K81" s="7">
        <f t="shared" si="8"/>
        <v>3186</v>
      </c>
      <c r="L81" s="31" cm="1">
        <f t="array" ref="L81">GROWTH(H81,J81,K81,FALSE)</f>
        <v>1.0607172010292518</v>
      </c>
      <c r="M81" s="33">
        <f t="shared" si="9"/>
        <v>331.05022831050229</v>
      </c>
      <c r="N81" s="16">
        <f t="shared" si="4"/>
        <v>4.3868828622414136E-3</v>
      </c>
      <c r="O81" s="15">
        <f t="shared" si="5"/>
        <v>-9.6239172413793099</v>
      </c>
    </row>
    <row r="82" spans="1:15" s="1" customFormat="1" x14ac:dyDescent="0.4">
      <c r="A82" s="1" t="s">
        <v>84</v>
      </c>
      <c r="B82" s="1" t="s">
        <v>157</v>
      </c>
      <c r="C82" s="1" t="s">
        <v>292</v>
      </c>
      <c r="D82" s="1" t="s">
        <v>312</v>
      </c>
      <c r="F82" s="1" t="s">
        <v>143</v>
      </c>
      <c r="G82" s="3">
        <v>689000</v>
      </c>
      <c r="H82" s="17">
        <v>690308</v>
      </c>
      <c r="I82" s="1">
        <v>2</v>
      </c>
      <c r="J82" s="1">
        <v>696640</v>
      </c>
      <c r="K82" s="7">
        <f t="shared" si="8"/>
        <v>6332</v>
      </c>
      <c r="L82" s="31" cm="1">
        <f t="array" ref="L82">GROWTH(H82,J82,K82,FALSE)</f>
        <v>1.12998600450977</v>
      </c>
      <c r="M82" s="33">
        <f t="shared" si="9"/>
        <v>943.83561643835617</v>
      </c>
      <c r="N82" s="16">
        <f t="shared" si="4"/>
        <v>9.1727171059874726E-3</v>
      </c>
      <c r="O82" s="15">
        <f t="shared" si="5"/>
        <v>-6.7087953555878084</v>
      </c>
    </row>
    <row r="83" spans="1:15" s="1" customFormat="1" x14ac:dyDescent="0.4">
      <c r="A83" s="1" t="s">
        <v>7</v>
      </c>
      <c r="B83" s="1" t="s">
        <v>157</v>
      </c>
      <c r="C83" s="1" t="s">
        <v>284</v>
      </c>
      <c r="F83" s="1" t="s">
        <v>144</v>
      </c>
      <c r="G83" s="3">
        <v>584000</v>
      </c>
      <c r="H83" s="17">
        <v>584788</v>
      </c>
      <c r="I83" s="1">
        <v>10</v>
      </c>
      <c r="J83" s="1">
        <v>586366</v>
      </c>
      <c r="K83" s="7">
        <f t="shared" si="8"/>
        <v>1578</v>
      </c>
      <c r="L83" s="31" cm="1">
        <f t="array" ref="L83">GROWTH(H83,J83,K83,FALSE)</f>
        <v>1.036382018098988</v>
      </c>
      <c r="M83" s="33">
        <f t="shared" si="9"/>
        <v>160</v>
      </c>
      <c r="N83" s="16">
        <f t="shared" si="4"/>
        <v>2.6984137841405773E-3</v>
      </c>
      <c r="O83" s="15">
        <f t="shared" si="5"/>
        <v>-9.8625000000000007</v>
      </c>
    </row>
    <row r="84" spans="1:15" s="1" customFormat="1" x14ac:dyDescent="0.4">
      <c r="A84" s="1" t="s">
        <v>15</v>
      </c>
      <c r="B84" s="1" t="s">
        <v>157</v>
      </c>
      <c r="C84" s="1" t="s">
        <v>284</v>
      </c>
      <c r="F84" s="1" t="s">
        <v>166</v>
      </c>
      <c r="G84" s="3">
        <v>553000</v>
      </c>
      <c r="H84" s="17">
        <v>533698</v>
      </c>
      <c r="I84" s="1">
        <v>7</v>
      </c>
      <c r="J84" s="1">
        <v>534055</v>
      </c>
      <c r="K84" s="7">
        <f t="shared" si="8"/>
        <v>357</v>
      </c>
      <c r="L84" s="31" cm="1">
        <f t="array" ref="L84">GROWTH(H84,J84,K84,FALSE)</f>
        <v>1.0088544825519985</v>
      </c>
      <c r="M84" s="33">
        <f t="shared" si="9"/>
        <v>216.43835616438355</v>
      </c>
      <c r="N84" s="16">
        <f t="shared" si="4"/>
        <v>6.6891762757214756E-4</v>
      </c>
      <c r="O84" s="15">
        <f t="shared" si="5"/>
        <v>-1.6494303797468355</v>
      </c>
    </row>
    <row r="85" spans="1:15" s="1" customFormat="1" x14ac:dyDescent="0.4">
      <c r="A85" s="1" t="s">
        <v>19</v>
      </c>
      <c r="B85" s="1" t="s">
        <v>157</v>
      </c>
      <c r="C85" s="1" t="s">
        <v>295</v>
      </c>
      <c r="F85" s="1" t="s">
        <v>203</v>
      </c>
      <c r="G85" s="3">
        <v>540000</v>
      </c>
      <c r="H85" s="17">
        <v>516593</v>
      </c>
      <c r="I85" s="1">
        <v>15</v>
      </c>
      <c r="J85" s="1">
        <v>540804</v>
      </c>
      <c r="K85" s="7">
        <f t="shared" si="8"/>
        <v>24211</v>
      </c>
      <c r="L85" s="31" cm="1">
        <f t="array" ref="L85">GROWTH(H85,J85,K85,FALSE)</f>
        <v>1.8020600536328839</v>
      </c>
      <c r="M85" s="33">
        <f t="shared" si="9"/>
        <v>98.630136986301366</v>
      </c>
      <c r="N85" s="16">
        <f t="shared" si="4"/>
        <v>4.6866682281796308E-2</v>
      </c>
      <c r="O85" s="15">
        <f t="shared" si="5"/>
        <v>-245.47263888888887</v>
      </c>
    </row>
    <row r="86" spans="1:15" s="1" customFormat="1" x14ac:dyDescent="0.4">
      <c r="A86" s="1" t="s">
        <v>103</v>
      </c>
      <c r="B86" s="1" t="s">
        <v>158</v>
      </c>
      <c r="F86" s="1" t="str">
        <f>A86</f>
        <v>inglorious basterds</v>
      </c>
      <c r="G86" s="3">
        <v>515000</v>
      </c>
      <c r="H86" s="17">
        <v>516579</v>
      </c>
      <c r="I86" s="1">
        <v>2</v>
      </c>
      <c r="J86" s="4"/>
      <c r="K86" s="7">
        <f t="shared" si="8"/>
        <v>-516579</v>
      </c>
      <c r="L86" s="31" t="e" cm="1">
        <f t="array" ref="L86">GROWTH(H86,J86,K86,FALSE)</f>
        <v>#VALUE!</v>
      </c>
      <c r="M86" s="33">
        <f t="shared" si="9"/>
        <v>705.47945205479448</v>
      </c>
      <c r="N86" s="16">
        <f t="shared" si="4"/>
        <v>-1</v>
      </c>
      <c r="O86" s="15">
        <f t="shared" si="5"/>
        <v>732.23819417475727</v>
      </c>
    </row>
    <row r="87" spans="1:15" s="1" customFormat="1" x14ac:dyDescent="0.4">
      <c r="A87" s="1" t="s">
        <v>22</v>
      </c>
      <c r="B87" s="1" t="s">
        <v>157</v>
      </c>
      <c r="C87" s="1" t="s">
        <v>292</v>
      </c>
      <c r="F87" s="1" t="s">
        <v>176</v>
      </c>
      <c r="G87" s="3">
        <v>475000</v>
      </c>
      <c r="H87" s="17">
        <v>475470</v>
      </c>
      <c r="I87" s="1">
        <v>8</v>
      </c>
      <c r="J87" s="1">
        <v>476960</v>
      </c>
      <c r="K87" s="7">
        <f t="shared" si="8"/>
        <v>1490</v>
      </c>
      <c r="L87" s="31" cm="1">
        <f t="array" ref="L87">GROWTH(H87,J87,K87,FALSE)</f>
        <v>1.0416817569306862</v>
      </c>
      <c r="M87" s="33">
        <f t="shared" si="9"/>
        <v>162.67123287671234</v>
      </c>
      <c r="N87" s="16">
        <f t="shared" si="4"/>
        <v>3.133741350663554E-3</v>
      </c>
      <c r="O87" s="15">
        <f t="shared" si="5"/>
        <v>-9.1595789473684199</v>
      </c>
    </row>
    <row r="88" spans="1:15" s="1" customFormat="1" x14ac:dyDescent="0.4">
      <c r="A88" s="1" t="s">
        <v>87</v>
      </c>
      <c r="B88" s="1" t="s">
        <v>157</v>
      </c>
      <c r="C88" s="1" t="s">
        <v>292</v>
      </c>
      <c r="D88" s="1" t="s">
        <v>312</v>
      </c>
      <c r="F88" s="1" t="s">
        <v>230</v>
      </c>
      <c r="G88" s="3">
        <v>473000</v>
      </c>
      <c r="H88" s="17">
        <v>474925</v>
      </c>
      <c r="I88" s="1">
        <v>5</v>
      </c>
      <c r="J88" s="1">
        <v>479786</v>
      </c>
      <c r="K88" s="7">
        <f t="shared" si="8"/>
        <v>4861</v>
      </c>
      <c r="L88" s="31" cm="1">
        <f t="array" ref="L88">GROWTH(H88,J88,K88,FALSE)</f>
        <v>1.1415982545454817</v>
      </c>
      <c r="M88" s="33">
        <f t="shared" si="9"/>
        <v>259.17808219178085</v>
      </c>
      <c r="N88" s="16">
        <f t="shared" si="4"/>
        <v>1.0235300310575355E-2</v>
      </c>
      <c r="O88" s="15">
        <f t="shared" si="5"/>
        <v>-18.755443974630019</v>
      </c>
    </row>
    <row r="89" spans="1:15" s="1" customFormat="1" x14ac:dyDescent="0.4">
      <c r="A89" s="1" t="s">
        <v>15</v>
      </c>
      <c r="B89" s="1" t="s">
        <v>157</v>
      </c>
      <c r="C89" s="1" t="s">
        <v>284</v>
      </c>
      <c r="F89" s="1" t="s">
        <v>165</v>
      </c>
      <c r="G89" s="3">
        <v>470000</v>
      </c>
      <c r="H89" s="17">
        <v>470059</v>
      </c>
      <c r="I89" s="1">
        <v>7</v>
      </c>
      <c r="J89" s="1">
        <v>470418</v>
      </c>
      <c r="K89" s="7">
        <f t="shared" si="8"/>
        <v>359</v>
      </c>
      <c r="L89" s="31" cm="1">
        <f t="array" ref="L89">GROWTH(H89,J89,K89,FALSE)</f>
        <v>1.0100170593583435</v>
      </c>
      <c r="M89" s="33">
        <f t="shared" si="9"/>
        <v>183.95303326810176</v>
      </c>
      <c r="N89" s="16">
        <f t="shared" si="4"/>
        <v>7.637339142533171E-4</v>
      </c>
      <c r="O89" s="15">
        <f t="shared" si="5"/>
        <v>-1.9515851063829786</v>
      </c>
    </row>
    <row r="90" spans="1:15" s="1" customFormat="1" x14ac:dyDescent="0.4">
      <c r="A90" s="1" t="s">
        <v>239</v>
      </c>
      <c r="B90" s="1" t="s">
        <v>157</v>
      </c>
      <c r="C90" s="1" t="s">
        <v>296</v>
      </c>
      <c r="F90" s="1" t="s">
        <v>240</v>
      </c>
      <c r="G90" s="3">
        <v>1209221</v>
      </c>
      <c r="H90" s="17">
        <v>1209861</v>
      </c>
      <c r="I90" s="1">
        <v>9</v>
      </c>
      <c r="J90" s="1">
        <v>1230333</v>
      </c>
      <c r="K90" s="7">
        <f t="shared" si="8"/>
        <v>20472</v>
      </c>
      <c r="L90" s="31" cm="1">
        <f t="array" ref="L90">GROWTH(H90,J90,K90,FALSE)</f>
        <v>1.262446708223665</v>
      </c>
      <c r="M90" s="33">
        <f t="shared" si="9"/>
        <v>368.10380517503808</v>
      </c>
      <c r="N90" s="16">
        <f t="shared" si="4"/>
        <v>1.69209520763129E-2</v>
      </c>
      <c r="O90" s="15">
        <f t="shared" si="5"/>
        <v>-55.614747014813673</v>
      </c>
    </row>
    <row r="91" spans="1:15" s="1" customFormat="1" x14ac:dyDescent="0.4">
      <c r="A91" s="1" t="s">
        <v>235</v>
      </c>
      <c r="B91" s="1" t="s">
        <v>157</v>
      </c>
      <c r="C91" s="1" t="s">
        <v>283</v>
      </c>
      <c r="E91" s="1" t="s">
        <v>301</v>
      </c>
      <c r="F91" s="1" t="s">
        <v>236</v>
      </c>
      <c r="G91" s="3">
        <v>1100000</v>
      </c>
      <c r="H91" s="17">
        <v>1131137</v>
      </c>
      <c r="I91" s="1">
        <v>5</v>
      </c>
      <c r="J91" s="1">
        <v>1138238</v>
      </c>
      <c r="K91" s="7">
        <f t="shared" si="8"/>
        <v>7101</v>
      </c>
      <c r="L91" s="31" cm="1">
        <f t="array" ref="L91">GROWTH(H91,J91,K91,FALSE)</f>
        <v>1.0908509102428567</v>
      </c>
      <c r="M91" s="33">
        <f t="shared" si="9"/>
        <v>602.7397260273973</v>
      </c>
      <c r="N91" s="16">
        <f t="shared" si="4"/>
        <v>6.2777541535640686E-3</v>
      </c>
      <c r="O91" s="15">
        <f t="shared" si="5"/>
        <v>-11.781204545454544</v>
      </c>
    </row>
    <row r="92" spans="1:15" s="1" customFormat="1" x14ac:dyDescent="0.4">
      <c r="A92" s="1" t="s">
        <v>237</v>
      </c>
      <c r="B92" s="1" t="s">
        <v>157</v>
      </c>
      <c r="C92" s="1" t="s">
        <v>296</v>
      </c>
      <c r="F92" s="1" t="s">
        <v>238</v>
      </c>
      <c r="G92" s="3">
        <v>2800000</v>
      </c>
      <c r="H92" s="17">
        <v>2817313</v>
      </c>
      <c r="I92" s="1">
        <v>16</v>
      </c>
      <c r="J92" s="1">
        <v>2829543</v>
      </c>
      <c r="K92" s="7">
        <f t="shared" si="8"/>
        <v>12230</v>
      </c>
      <c r="L92" s="31" cm="1">
        <f t="array" ref="L92">GROWTH(H92,J92,K92,FALSE)</f>
        <v>1.0662960918880751</v>
      </c>
      <c r="M92" s="33">
        <f t="shared" si="9"/>
        <v>479.45205479452056</v>
      </c>
      <c r="N92" s="16">
        <f t="shared" si="4"/>
        <v>4.3410157124891694E-3</v>
      </c>
      <c r="O92" s="15">
        <f t="shared" si="5"/>
        <v>-25.508285714285712</v>
      </c>
    </row>
    <row r="93" spans="1:15" s="1" customFormat="1" x14ac:dyDescent="0.4">
      <c r="A93" s="1" t="s">
        <v>22</v>
      </c>
      <c r="B93" s="1" t="s">
        <v>157</v>
      </c>
      <c r="C93" s="1" t="s">
        <v>292</v>
      </c>
      <c r="F93" s="1" t="s">
        <v>180</v>
      </c>
      <c r="G93" s="3">
        <v>430000</v>
      </c>
      <c r="H93" s="17">
        <v>431208</v>
      </c>
      <c r="I93" s="1">
        <v>5</v>
      </c>
      <c r="J93" s="1">
        <v>432771</v>
      </c>
      <c r="K93" s="7">
        <f t="shared" si="8"/>
        <v>1563</v>
      </c>
      <c r="L93" s="31" cm="1">
        <f t="array" ref="L93">GROWTH(H93,J93,K93,FALSE)</f>
        <v>1.0479734745997269</v>
      </c>
      <c r="M93" s="33">
        <f t="shared" si="9"/>
        <v>235.61643835616439</v>
      </c>
      <c r="N93" s="16">
        <f t="shared" si="4"/>
        <v>3.6247008404296766E-3</v>
      </c>
      <c r="O93" s="15">
        <f t="shared" si="5"/>
        <v>-6.6336627906976737</v>
      </c>
    </row>
    <row r="94" spans="1:15" s="1" customFormat="1" x14ac:dyDescent="0.4">
      <c r="A94" s="1" t="s">
        <v>87</v>
      </c>
      <c r="B94" s="1" t="s">
        <v>157</v>
      </c>
      <c r="C94" s="1" t="s">
        <v>292</v>
      </c>
      <c r="F94" s="1" t="s">
        <v>234</v>
      </c>
      <c r="G94" s="3">
        <v>407000</v>
      </c>
      <c r="H94" s="17">
        <v>407153</v>
      </c>
      <c r="I94" s="1">
        <v>13</v>
      </c>
      <c r="J94" s="1">
        <v>407731</v>
      </c>
      <c r="K94" s="7">
        <f t="shared" si="8"/>
        <v>578</v>
      </c>
      <c r="L94" s="31" cm="1">
        <f t="array" ref="L94">GROWTH(H94,J94,K94,FALSE)</f>
        <v>1.018479752936891</v>
      </c>
      <c r="M94" s="33">
        <f t="shared" si="9"/>
        <v>85.774499473129609</v>
      </c>
      <c r="N94" s="16">
        <f t="shared" si="4"/>
        <v>1.4196137569906153E-3</v>
      </c>
      <c r="O94" s="15">
        <f t="shared" si="5"/>
        <v>-6.738599508599509</v>
      </c>
    </row>
    <row r="95" spans="1:15" s="1" customFormat="1" x14ac:dyDescent="0.4">
      <c r="A95" s="1" t="s">
        <v>71</v>
      </c>
      <c r="B95" s="1" t="s">
        <v>157</v>
      </c>
      <c r="C95" s="1" t="s">
        <v>283</v>
      </c>
      <c r="E95" s="1" t="s">
        <v>301</v>
      </c>
      <c r="F95" s="1" t="s">
        <v>145</v>
      </c>
      <c r="G95" s="3">
        <v>399000</v>
      </c>
      <c r="H95" s="17">
        <v>399738</v>
      </c>
      <c r="I95" s="1">
        <v>8</v>
      </c>
      <c r="J95" s="1">
        <v>403471</v>
      </c>
      <c r="K95" s="7">
        <f t="shared" si="8"/>
        <v>3733</v>
      </c>
      <c r="L95" s="31" cm="1">
        <f t="array" ref="L95">GROWTH(H95,J95,K95,FALSE)</f>
        <v>1.1267532634978781</v>
      </c>
      <c r="M95" s="33">
        <f t="shared" si="9"/>
        <v>136.64383561643837</v>
      </c>
      <c r="N95" s="16">
        <f t="shared" si="4"/>
        <v>9.3386167940000698E-3</v>
      </c>
      <c r="O95" s="15">
        <f t="shared" si="5"/>
        <v>-27.319197994987466</v>
      </c>
    </row>
    <row r="96" spans="1:15" s="1" customFormat="1" x14ac:dyDescent="0.4">
      <c r="A96" s="1" t="s">
        <v>41</v>
      </c>
      <c r="B96" s="1" t="s">
        <v>157</v>
      </c>
      <c r="C96" s="1" t="s">
        <v>283</v>
      </c>
      <c r="E96" s="1" t="s">
        <v>290</v>
      </c>
      <c r="F96" s="1" t="s">
        <v>221</v>
      </c>
      <c r="G96" s="3">
        <v>395000</v>
      </c>
      <c r="H96" s="17">
        <v>396483</v>
      </c>
      <c r="I96" s="1">
        <v>1</v>
      </c>
      <c r="J96" s="1">
        <v>402432</v>
      </c>
      <c r="K96" s="7">
        <f t="shared" si="8"/>
        <v>5949</v>
      </c>
      <c r="L96" s="31" cm="1">
        <f t="array" ref="L96">GROWTH(H96,J96,K96,FALSE)</f>
        <v>1.2099193874192333</v>
      </c>
      <c r="M96" s="33">
        <f t="shared" si="9"/>
        <v>1082.1917808219177</v>
      </c>
      <c r="N96" s="16">
        <f t="shared" ref="N96:N158" si="10">(J96-H96)/H96</f>
        <v>1.5004426419291622E-2</v>
      </c>
      <c r="O96" s="15">
        <f t="shared" ref="O96:O158" si="11">-1-((K96-M96)/M96)</f>
        <v>-5.4971772151898737</v>
      </c>
    </row>
    <row r="97" spans="1:15" s="1" customFormat="1" x14ac:dyDescent="0.4">
      <c r="A97" s="1" t="s">
        <v>20</v>
      </c>
      <c r="B97" s="1" t="s">
        <v>157</v>
      </c>
      <c r="C97" s="1" t="s">
        <v>290</v>
      </c>
      <c r="F97" s="1" t="s">
        <v>173</v>
      </c>
      <c r="G97" s="3">
        <v>385000</v>
      </c>
      <c r="H97" s="17">
        <v>384994</v>
      </c>
      <c r="I97" s="1">
        <v>7</v>
      </c>
      <c r="J97" s="1">
        <v>386790</v>
      </c>
      <c r="K97" s="7">
        <f t="shared" si="8"/>
        <v>1796</v>
      </c>
      <c r="L97" s="31" cm="1">
        <f t="array" ref="L97">GROWTH(H97,J97,K97,FALSE)</f>
        <v>1.0615371516782679</v>
      </c>
      <c r="M97" s="33">
        <f t="shared" si="9"/>
        <v>150.68493150684932</v>
      </c>
      <c r="N97" s="16">
        <f t="shared" si="10"/>
        <v>4.6650077663548005E-3</v>
      </c>
      <c r="O97" s="15">
        <f t="shared" si="11"/>
        <v>-11.918909090909089</v>
      </c>
    </row>
    <row r="98" spans="1:15" s="1" customFormat="1" x14ac:dyDescent="0.4">
      <c r="A98" s="1" t="s">
        <v>32</v>
      </c>
      <c r="B98" s="1" t="s">
        <v>157</v>
      </c>
      <c r="C98" s="1" t="s">
        <v>285</v>
      </c>
      <c r="E98" s="1" t="s">
        <v>286</v>
      </c>
      <c r="F98" s="1" t="s">
        <v>188</v>
      </c>
      <c r="G98" s="3">
        <v>357000</v>
      </c>
      <c r="H98" s="17">
        <v>357508</v>
      </c>
      <c r="I98" s="1">
        <v>6</v>
      </c>
      <c r="J98" s="1">
        <v>358988</v>
      </c>
      <c r="K98" s="7">
        <f t="shared" si="8"/>
        <v>1480</v>
      </c>
      <c r="L98" s="31" cm="1">
        <f t="array" ref="L98">GROWTH(H98,J98,K98,FALSE)</f>
        <v>1.0541308752130787</v>
      </c>
      <c r="M98" s="33">
        <f t="shared" si="9"/>
        <v>163.01369863013699</v>
      </c>
      <c r="N98" s="16">
        <f t="shared" si="10"/>
        <v>4.1397675017062555E-3</v>
      </c>
      <c r="O98" s="15">
        <f t="shared" si="11"/>
        <v>-9.0789915966386552</v>
      </c>
    </row>
    <row r="99" spans="1:15" s="1" customFormat="1" x14ac:dyDescent="0.4">
      <c r="A99" s="1" t="s">
        <v>22</v>
      </c>
      <c r="B99" s="1" t="s">
        <v>157</v>
      </c>
      <c r="C99" s="1" t="s">
        <v>292</v>
      </c>
      <c r="F99" s="1" t="s">
        <v>175</v>
      </c>
      <c r="G99" s="3">
        <v>334000</v>
      </c>
      <c r="H99" s="17">
        <v>334401</v>
      </c>
      <c r="I99" s="1">
        <v>8</v>
      </c>
      <c r="J99" s="1">
        <v>335849</v>
      </c>
      <c r="K99" s="7">
        <f t="shared" ref="K99:K130" si="12">J99-H99</f>
        <v>1448</v>
      </c>
      <c r="L99" s="31" cm="1">
        <f t="array" ref="L99">GROWTH(H99,J99,K99,FALSE)</f>
        <v>1.0563739094892817</v>
      </c>
      <c r="M99" s="33">
        <f t="shared" ref="M99:M130" si="13">G99/(I99*365)</f>
        <v>114.38356164383562</v>
      </c>
      <c r="N99" s="16">
        <f t="shared" si="10"/>
        <v>4.3301305917147377E-3</v>
      </c>
      <c r="O99" s="15">
        <f t="shared" si="11"/>
        <v>-12.659161676646706</v>
      </c>
    </row>
    <row r="100" spans="1:15" s="1" customFormat="1" x14ac:dyDescent="0.4">
      <c r="A100" s="1" t="s">
        <v>105</v>
      </c>
      <c r="B100" s="1" t="s">
        <v>158</v>
      </c>
      <c r="F100" s="1" t="str">
        <f t="shared" ref="F100:F102" si="14">A100</f>
        <v>le divorce</v>
      </c>
      <c r="G100" s="3">
        <v>332000</v>
      </c>
      <c r="H100" s="17">
        <v>332157</v>
      </c>
      <c r="I100" s="1">
        <v>11</v>
      </c>
      <c r="J100" s="4"/>
      <c r="K100" s="7">
        <f t="shared" si="12"/>
        <v>-332157</v>
      </c>
      <c r="L100" s="31" t="e" cm="1">
        <f t="array" ref="L100">GROWTH(H100,J100,K100,FALSE)</f>
        <v>#VALUE!</v>
      </c>
      <c r="M100" s="33">
        <f t="shared" si="13"/>
        <v>82.689912826899132</v>
      </c>
      <c r="N100" s="16">
        <f t="shared" si="10"/>
        <v>-1</v>
      </c>
      <c r="O100" s="15">
        <f t="shared" si="11"/>
        <v>4016.8986596385539</v>
      </c>
    </row>
    <row r="101" spans="1:15" s="1" customFormat="1" x14ac:dyDescent="0.4">
      <c r="A101" s="1" t="s">
        <v>100</v>
      </c>
      <c r="B101" s="1" t="s">
        <v>158</v>
      </c>
      <c r="F101" s="1" t="str">
        <f t="shared" si="14"/>
        <v>decameron</v>
      </c>
      <c r="G101" s="3">
        <v>323000</v>
      </c>
      <c r="H101" s="17">
        <v>324836</v>
      </c>
      <c r="I101" s="1">
        <v>4</v>
      </c>
      <c r="J101" s="4"/>
      <c r="K101" s="7">
        <f t="shared" si="12"/>
        <v>-324836</v>
      </c>
      <c r="L101" s="31" t="e" cm="1">
        <f t="array" ref="L101">GROWTH(H101,J101,K101,FALSE)</f>
        <v>#VALUE!</v>
      </c>
      <c r="M101" s="33">
        <f t="shared" si="13"/>
        <v>221.23287671232876</v>
      </c>
      <c r="N101" s="16">
        <f t="shared" si="10"/>
        <v>-1</v>
      </c>
      <c r="O101" s="15">
        <f t="shared" si="11"/>
        <v>1468.2989473684211</v>
      </c>
    </row>
    <row r="102" spans="1:15" s="1" customFormat="1" x14ac:dyDescent="0.4">
      <c r="A102" s="1" t="s">
        <v>104</v>
      </c>
      <c r="B102" s="1" t="s">
        <v>158</v>
      </c>
      <c r="F102" s="1" t="str">
        <f t="shared" si="14"/>
        <v>strayed</v>
      </c>
      <c r="G102" s="3">
        <v>307000</v>
      </c>
      <c r="H102" s="17">
        <v>308048</v>
      </c>
      <c r="I102" s="1">
        <v>9</v>
      </c>
      <c r="J102" s="4"/>
      <c r="K102" s="7">
        <f t="shared" si="12"/>
        <v>-308048</v>
      </c>
      <c r="L102" s="31" t="e" cm="1">
        <f t="array" ref="L102">GROWTH(H102,J102,K102,FALSE)</f>
        <v>#VALUE!</v>
      </c>
      <c r="M102" s="33">
        <f t="shared" si="13"/>
        <v>93.455098934550989</v>
      </c>
      <c r="N102" s="16">
        <f t="shared" si="10"/>
        <v>-1</v>
      </c>
      <c r="O102" s="15">
        <f t="shared" si="11"/>
        <v>3296.2139413680779</v>
      </c>
    </row>
    <row r="103" spans="1:15" s="1" customFormat="1" x14ac:dyDescent="0.4">
      <c r="A103" s="1" t="s">
        <v>22</v>
      </c>
      <c r="B103" s="1" t="s">
        <v>157</v>
      </c>
      <c r="C103" s="1" t="s">
        <v>292</v>
      </c>
      <c r="D103" s="1" t="s">
        <v>311</v>
      </c>
      <c r="F103" s="1" t="s">
        <v>177</v>
      </c>
      <c r="G103" s="3">
        <v>262000</v>
      </c>
      <c r="H103" s="17">
        <v>262439</v>
      </c>
      <c r="I103" s="1">
        <v>8</v>
      </c>
      <c r="J103" s="1">
        <v>263314</v>
      </c>
      <c r="K103" s="7">
        <f t="shared" si="12"/>
        <v>875</v>
      </c>
      <c r="L103" s="31" cm="1">
        <f t="array" ref="L103">GROWTH(H103,J103,K103,FALSE)</f>
        <v>1.0423356391235228</v>
      </c>
      <c r="M103" s="33">
        <f t="shared" si="13"/>
        <v>89.726027397260268</v>
      </c>
      <c r="N103" s="16">
        <f t="shared" si="10"/>
        <v>3.3341081165527988E-3</v>
      </c>
      <c r="O103" s="15">
        <f t="shared" si="11"/>
        <v>-9.7519083969465647</v>
      </c>
    </row>
    <row r="104" spans="1:15" s="1" customFormat="1" x14ac:dyDescent="0.4">
      <c r="A104" s="1" t="s">
        <v>21</v>
      </c>
      <c r="B104" s="1" t="s">
        <v>157</v>
      </c>
      <c r="C104" s="1" t="s">
        <v>295</v>
      </c>
      <c r="F104" s="1" t="s">
        <v>174</v>
      </c>
      <c r="G104" s="3">
        <v>249000</v>
      </c>
      <c r="H104" s="17">
        <v>249425</v>
      </c>
      <c r="I104" s="1">
        <v>12</v>
      </c>
      <c r="J104" s="1">
        <v>249642</v>
      </c>
      <c r="K104" s="7">
        <f t="shared" si="12"/>
        <v>217</v>
      </c>
      <c r="L104" s="31" cm="1">
        <f t="array" ref="L104">GROWTH(H104,J104,K104,FALSE)</f>
        <v>1.0108605820248631</v>
      </c>
      <c r="M104" s="33">
        <f t="shared" si="13"/>
        <v>56.849315068493148</v>
      </c>
      <c r="N104" s="16">
        <f t="shared" si="10"/>
        <v>8.7000100230530224E-4</v>
      </c>
      <c r="O104" s="15">
        <f t="shared" si="11"/>
        <v>-3.8171084337349397</v>
      </c>
    </row>
    <row r="105" spans="1:15" s="1" customFormat="1" x14ac:dyDescent="0.4">
      <c r="A105" s="1" t="s">
        <v>31</v>
      </c>
      <c r="B105" s="1" t="s">
        <v>157</v>
      </c>
      <c r="C105" s="1" t="s">
        <v>285</v>
      </c>
      <c r="F105" s="1" t="s">
        <v>185</v>
      </c>
      <c r="G105" s="3">
        <v>226000</v>
      </c>
      <c r="H105" s="17">
        <v>226060</v>
      </c>
      <c r="I105" s="1">
        <v>15</v>
      </c>
      <c r="J105" s="1">
        <v>226826</v>
      </c>
      <c r="K105" s="7">
        <f t="shared" si="12"/>
        <v>766</v>
      </c>
      <c r="L105" s="31" cm="1">
        <f t="array" ref="L105">GROWTH(H105,J105,K105,FALSE)</f>
        <v>1.0425128492369149</v>
      </c>
      <c r="M105" s="33">
        <f t="shared" si="13"/>
        <v>41.278538812785385</v>
      </c>
      <c r="N105" s="16">
        <f t="shared" si="10"/>
        <v>3.3884809342652395E-3</v>
      </c>
      <c r="O105" s="15">
        <f t="shared" si="11"/>
        <v>-18.556858407079645</v>
      </c>
    </row>
    <row r="106" spans="1:15" s="1" customFormat="1" x14ac:dyDescent="0.4">
      <c r="A106" s="1" t="s">
        <v>93</v>
      </c>
      <c r="B106" s="1" t="s">
        <v>158</v>
      </c>
      <c r="F106" s="1" t="str">
        <f t="shared" ref="F106:F107" si="15">A106</f>
        <v>a very long engagement</v>
      </c>
      <c r="G106" s="3">
        <v>226000</v>
      </c>
      <c r="H106" s="17">
        <v>226320</v>
      </c>
      <c r="I106" s="1">
        <v>14</v>
      </c>
      <c r="J106" s="4"/>
      <c r="K106" s="7">
        <f t="shared" si="12"/>
        <v>-226320</v>
      </c>
      <c r="L106" s="31" t="e" cm="1">
        <f t="array" ref="L106">GROWTH(H106,J106,K106,FALSE)</f>
        <v>#VALUE!</v>
      </c>
      <c r="M106" s="33">
        <f t="shared" si="13"/>
        <v>44.227005870841488</v>
      </c>
      <c r="N106" s="16">
        <f t="shared" si="10"/>
        <v>-1</v>
      </c>
      <c r="O106" s="15">
        <f t="shared" si="11"/>
        <v>5117.2353982300883</v>
      </c>
    </row>
    <row r="107" spans="1:15" s="1" customFormat="1" x14ac:dyDescent="0.4">
      <c r="A107" s="1" t="s">
        <v>89</v>
      </c>
      <c r="B107" s="1" t="s">
        <v>158</v>
      </c>
      <c r="F107" s="1" t="str">
        <f t="shared" si="15"/>
        <v>the young girls of rochefort</v>
      </c>
      <c r="G107" s="3">
        <v>224000</v>
      </c>
      <c r="H107" s="17">
        <v>225155</v>
      </c>
      <c r="I107" s="1">
        <v>5</v>
      </c>
      <c r="J107" s="4"/>
      <c r="K107" s="7">
        <f t="shared" si="12"/>
        <v>-225155</v>
      </c>
      <c r="L107" s="31" t="e" cm="1">
        <f t="array" ref="L107">GROWTH(H107,J107,K107,FALSE)</f>
        <v>#VALUE!</v>
      </c>
      <c r="M107" s="33">
        <f t="shared" si="13"/>
        <v>122.73972602739725</v>
      </c>
      <c r="N107" s="16">
        <f t="shared" si="10"/>
        <v>-1</v>
      </c>
      <c r="O107" s="15">
        <f t="shared" si="11"/>
        <v>1834.41015625</v>
      </c>
    </row>
    <row r="108" spans="1:15" s="1" customFormat="1" x14ac:dyDescent="0.4">
      <c r="A108" s="1" t="s">
        <v>46</v>
      </c>
      <c r="B108" s="1" t="s">
        <v>157</v>
      </c>
      <c r="C108" s="1" t="s">
        <v>290</v>
      </c>
      <c r="F108" s="1" t="s">
        <v>198</v>
      </c>
      <c r="G108" s="3">
        <v>212000</v>
      </c>
      <c r="H108" s="17">
        <v>212977</v>
      </c>
      <c r="I108" s="1">
        <v>4</v>
      </c>
      <c r="J108" s="1">
        <v>215130</v>
      </c>
      <c r="K108" s="7">
        <f t="shared" si="12"/>
        <v>2153</v>
      </c>
      <c r="L108" s="31" cm="1">
        <f t="array" ref="L108">GROWTH(H108,J108,K108,FALSE)</f>
        <v>1.1306428289730421</v>
      </c>
      <c r="M108" s="33">
        <f t="shared" si="13"/>
        <v>145.20547945205479</v>
      </c>
      <c r="N108" s="16">
        <f t="shared" si="10"/>
        <v>1.0109072810679087E-2</v>
      </c>
      <c r="O108" s="15">
        <f t="shared" si="11"/>
        <v>-14.827264150943398</v>
      </c>
    </row>
    <row r="109" spans="1:15" s="1" customFormat="1" x14ac:dyDescent="0.4">
      <c r="A109" s="1" t="s">
        <v>64</v>
      </c>
      <c r="B109" s="1" t="s">
        <v>157</v>
      </c>
      <c r="C109" s="1" t="s">
        <v>290</v>
      </c>
      <c r="F109" s="1" t="s">
        <v>210</v>
      </c>
      <c r="G109" s="3">
        <v>204000</v>
      </c>
      <c r="H109" s="17">
        <v>204577</v>
      </c>
      <c r="I109" s="1">
        <v>5</v>
      </c>
      <c r="J109" s="1">
        <v>206436</v>
      </c>
      <c r="K109" s="7">
        <f t="shared" si="12"/>
        <v>1859</v>
      </c>
      <c r="L109" s="31" cm="1">
        <f t="array" ref="L109">GROWTH(H109,J109,K109,FALSE)</f>
        <v>1.1164143056412377</v>
      </c>
      <c r="M109" s="33">
        <f t="shared" si="13"/>
        <v>111.78082191780823</v>
      </c>
      <c r="N109" s="16">
        <f t="shared" si="10"/>
        <v>9.0870430204763979E-3</v>
      </c>
      <c r="O109" s="15">
        <f t="shared" si="11"/>
        <v>-16.630759803921567</v>
      </c>
    </row>
    <row r="110" spans="1:15" s="1" customFormat="1" x14ac:dyDescent="0.4">
      <c r="A110" s="1" t="s">
        <v>19</v>
      </c>
      <c r="B110" s="1" t="s">
        <v>157</v>
      </c>
      <c r="C110" s="1" t="s">
        <v>295</v>
      </c>
      <c r="F110" s="1" t="s">
        <v>170</v>
      </c>
      <c r="G110" s="3">
        <v>196000</v>
      </c>
      <c r="H110" s="17">
        <v>196941</v>
      </c>
      <c r="I110" s="1">
        <v>12</v>
      </c>
      <c r="J110" s="1">
        <v>197126</v>
      </c>
      <c r="K110" s="7">
        <f t="shared" si="12"/>
        <v>185</v>
      </c>
      <c r="L110" s="31" cm="1">
        <f t="array" ref="L110">GROWTH(H110,J110,K110,FALSE)</f>
        <v>1.0115064596215981</v>
      </c>
      <c r="M110" s="33">
        <f t="shared" si="13"/>
        <v>44.748858447488587</v>
      </c>
      <c r="N110" s="16">
        <f t="shared" si="10"/>
        <v>9.3936762786824479E-4</v>
      </c>
      <c r="O110" s="15">
        <f t="shared" si="11"/>
        <v>-4.1341836734693871</v>
      </c>
    </row>
    <row r="111" spans="1:15" s="1" customFormat="1" x14ac:dyDescent="0.4">
      <c r="A111" s="1" t="s">
        <v>67</v>
      </c>
      <c r="B111" s="1" t="s">
        <v>157</v>
      </c>
      <c r="C111" s="1" t="s">
        <v>282</v>
      </c>
      <c r="F111" s="1" t="s">
        <v>134</v>
      </c>
      <c r="G111" s="3">
        <v>186000</v>
      </c>
      <c r="H111" s="17">
        <v>186708</v>
      </c>
      <c r="I111" s="1">
        <v>7</v>
      </c>
      <c r="J111" s="1">
        <v>187734</v>
      </c>
      <c r="K111" s="7">
        <f t="shared" si="12"/>
        <v>1026</v>
      </c>
      <c r="L111" s="31" cm="1">
        <f t="array" ref="L111">GROWTH(H111,J111,K111,FALSE)</f>
        <v>1.0685819926482196</v>
      </c>
      <c r="M111" s="33">
        <f t="shared" si="13"/>
        <v>72.798434442270064</v>
      </c>
      <c r="N111" s="16">
        <f t="shared" si="10"/>
        <v>5.4952117745356386E-3</v>
      </c>
      <c r="O111" s="15">
        <f t="shared" si="11"/>
        <v>-14.093709677419355</v>
      </c>
    </row>
    <row r="112" spans="1:15" s="1" customFormat="1" x14ac:dyDescent="0.4">
      <c r="A112" s="1" t="s">
        <v>18</v>
      </c>
      <c r="B112" s="1" t="s">
        <v>157</v>
      </c>
      <c r="C112" s="1" t="s">
        <v>297</v>
      </c>
      <c r="F112" s="1" t="s">
        <v>147</v>
      </c>
      <c r="G112" s="3">
        <v>174000</v>
      </c>
      <c r="H112" s="17">
        <v>174141</v>
      </c>
      <c r="I112" s="1">
        <v>8</v>
      </c>
      <c r="J112" s="1">
        <v>174392</v>
      </c>
      <c r="K112" s="7">
        <f t="shared" si="12"/>
        <v>251</v>
      </c>
      <c r="L112" s="31" cm="1">
        <f t="array" ref="L112">GROWTH(H112,J112,K112,FALSE)</f>
        <v>1.0175204738569417</v>
      </c>
      <c r="M112" s="33">
        <f t="shared" si="13"/>
        <v>59.589041095890408</v>
      </c>
      <c r="N112" s="16">
        <f t="shared" si="10"/>
        <v>1.4413607364147443E-3</v>
      </c>
      <c r="O112" s="15">
        <f t="shared" si="11"/>
        <v>-4.2121839080459775</v>
      </c>
    </row>
    <row r="113" spans="1:15" s="1" customFormat="1" x14ac:dyDescent="0.4">
      <c r="A113" s="1" t="s">
        <v>96</v>
      </c>
      <c r="B113" s="1" t="s">
        <v>158</v>
      </c>
      <c r="F113" s="1" t="str">
        <f>A113</f>
        <v>the thief</v>
      </c>
      <c r="G113" s="3">
        <v>152000</v>
      </c>
      <c r="H113" s="17">
        <v>152907</v>
      </c>
      <c r="I113" s="1">
        <v>13</v>
      </c>
      <c r="J113" s="4"/>
      <c r="K113" s="7">
        <f t="shared" si="12"/>
        <v>-152907</v>
      </c>
      <c r="L113" s="31" t="e" cm="1">
        <f t="array" ref="L113">GROWTH(H113,J113,K113,FALSE)</f>
        <v>#VALUE!</v>
      </c>
      <c r="M113" s="33">
        <f t="shared" si="13"/>
        <v>32.033719704952581</v>
      </c>
      <c r="N113" s="16">
        <f t="shared" si="10"/>
        <v>-1</v>
      </c>
      <c r="O113" s="15">
        <f t="shared" si="11"/>
        <v>4773.3139144736842</v>
      </c>
    </row>
    <row r="114" spans="1:15" s="1" customFormat="1" x14ac:dyDescent="0.4">
      <c r="A114" s="1" t="s">
        <v>57</v>
      </c>
      <c r="B114" s="1" t="s">
        <v>157</v>
      </c>
      <c r="C114" s="1" t="s">
        <v>285</v>
      </c>
      <c r="F114" s="1" t="s">
        <v>241</v>
      </c>
      <c r="G114" s="3">
        <v>144000</v>
      </c>
      <c r="H114" s="17">
        <v>144744</v>
      </c>
      <c r="I114" s="1">
        <v>5</v>
      </c>
      <c r="J114" s="1">
        <v>145565</v>
      </c>
      <c r="K114" s="7">
        <f t="shared" si="12"/>
        <v>821</v>
      </c>
      <c r="L114" s="31" cm="1">
        <f t="array" ref="L114">GROWTH(H114,J114,K114,FALSE)</f>
        <v>1.0693164853622759</v>
      </c>
      <c r="M114" s="33">
        <f t="shared" si="13"/>
        <v>78.904109589041099</v>
      </c>
      <c r="N114" s="16">
        <f t="shared" si="10"/>
        <v>5.6720831260708565E-3</v>
      </c>
      <c r="O114" s="15">
        <f t="shared" si="11"/>
        <v>-10.405034722222222</v>
      </c>
    </row>
    <row r="115" spans="1:15" s="1" customFormat="1" x14ac:dyDescent="0.4">
      <c r="A115" s="1" t="s">
        <v>87</v>
      </c>
      <c r="B115" s="1" t="s">
        <v>157</v>
      </c>
      <c r="C115" s="1" t="s">
        <v>292</v>
      </c>
      <c r="D115" s="1" t="s">
        <v>312</v>
      </c>
      <c r="F115" s="1" t="s">
        <v>231</v>
      </c>
      <c r="G115" s="3">
        <v>143000</v>
      </c>
      <c r="H115" s="17">
        <v>144009</v>
      </c>
      <c r="I115" s="1">
        <v>13</v>
      </c>
      <c r="J115" s="1">
        <v>145255</v>
      </c>
      <c r="K115" s="7">
        <f t="shared" si="12"/>
        <v>1246</v>
      </c>
      <c r="L115" s="31" cm="1">
        <f t="array" ref="L115">GROWTH(H115,J115,K115,FALSE)</f>
        <v>1.1072578271513176</v>
      </c>
      <c r="M115" s="33">
        <f t="shared" si="13"/>
        <v>30.136986301369863</v>
      </c>
      <c r="N115" s="16">
        <f t="shared" si="10"/>
        <v>8.6522370129644682E-3</v>
      </c>
      <c r="O115" s="15">
        <f t="shared" si="11"/>
        <v>-41.344545454545454</v>
      </c>
    </row>
    <row r="116" spans="1:15" s="1" customFormat="1" x14ac:dyDescent="0.4">
      <c r="A116" s="1" t="s">
        <v>19</v>
      </c>
      <c r="B116" s="1" t="s">
        <v>157</v>
      </c>
      <c r="C116" s="1" t="s">
        <v>295</v>
      </c>
      <c r="F116" s="1" t="s">
        <v>191</v>
      </c>
      <c r="G116" s="3">
        <v>131000</v>
      </c>
      <c r="H116" s="17">
        <v>131543</v>
      </c>
      <c r="I116" s="1">
        <v>8</v>
      </c>
      <c r="J116" s="1">
        <v>132140</v>
      </c>
      <c r="K116" s="7">
        <f t="shared" si="12"/>
        <v>597</v>
      </c>
      <c r="L116" s="31" cm="1">
        <f t="array" ref="L116">GROWTH(H116,J116,K116,FALSE)</f>
        <v>1.0546967748757505</v>
      </c>
      <c r="M116" s="33">
        <f t="shared" si="13"/>
        <v>44.863013698630134</v>
      </c>
      <c r="N116" s="16">
        <f t="shared" si="10"/>
        <v>4.5384399017811662E-3</v>
      </c>
      <c r="O116" s="15">
        <f t="shared" si="11"/>
        <v>-13.307175572519085</v>
      </c>
    </row>
    <row r="117" spans="1:15" s="1" customFormat="1" x14ac:dyDescent="0.4">
      <c r="A117" s="1" t="s">
        <v>88</v>
      </c>
      <c r="B117" s="1" t="s">
        <v>158</v>
      </c>
      <c r="F117" s="1" t="str">
        <f>A117</f>
        <v>keep the faith adam clayton powell</v>
      </c>
      <c r="G117" s="3">
        <v>130000</v>
      </c>
      <c r="H117" s="17">
        <v>130976</v>
      </c>
      <c r="I117" s="1">
        <v>9</v>
      </c>
      <c r="J117" s="4"/>
      <c r="K117" s="7">
        <f t="shared" si="12"/>
        <v>-130976</v>
      </c>
      <c r="L117" s="31" t="e" cm="1">
        <f t="array" ref="L117">GROWTH(H117,J117,K117,FALSE)</f>
        <v>#VALUE!</v>
      </c>
      <c r="M117" s="33">
        <f t="shared" si="13"/>
        <v>39.573820395738203</v>
      </c>
      <c r="N117" s="16">
        <f t="shared" si="10"/>
        <v>-1</v>
      </c>
      <c r="O117" s="15">
        <f t="shared" si="11"/>
        <v>3309.6627692307693</v>
      </c>
    </row>
    <row r="118" spans="1:15" s="1" customFormat="1" x14ac:dyDescent="0.4">
      <c r="A118" s="1" t="s">
        <v>25</v>
      </c>
      <c r="B118" s="1" t="s">
        <v>157</v>
      </c>
      <c r="C118" s="1" t="s">
        <v>292</v>
      </c>
      <c r="F118" s="1" t="s">
        <v>183</v>
      </c>
      <c r="G118" s="3">
        <v>129000</v>
      </c>
      <c r="H118" s="17">
        <v>129953</v>
      </c>
      <c r="I118" s="1">
        <v>8</v>
      </c>
      <c r="J118" s="1">
        <v>130399</v>
      </c>
      <c r="K118" s="7">
        <f t="shared" si="12"/>
        <v>446</v>
      </c>
      <c r="L118" s="31" cm="1">
        <f t="array" ref="L118">GROWTH(H118,J118,K118,FALSE)</f>
        <v>1.0410954255097347</v>
      </c>
      <c r="M118" s="33">
        <f t="shared" si="13"/>
        <v>44.178082191780824</v>
      </c>
      <c r="N118" s="16">
        <f t="shared" si="10"/>
        <v>3.4320100343970513E-3</v>
      </c>
      <c r="O118" s="15">
        <f t="shared" si="11"/>
        <v>-10.095503875968991</v>
      </c>
    </row>
    <row r="119" spans="1:15" s="1" customFormat="1" x14ac:dyDescent="0.4">
      <c r="A119" s="1" t="s">
        <v>25</v>
      </c>
      <c r="B119" s="1" t="s">
        <v>157</v>
      </c>
      <c r="C119" s="1" t="s">
        <v>292</v>
      </c>
      <c r="D119" s="1" t="s">
        <v>311</v>
      </c>
      <c r="F119" s="1" t="s">
        <v>181</v>
      </c>
      <c r="G119" s="3">
        <v>127000</v>
      </c>
      <c r="H119" s="17">
        <v>127362</v>
      </c>
      <c r="I119" s="1">
        <v>10</v>
      </c>
      <c r="J119" s="1">
        <v>127599</v>
      </c>
      <c r="K119" s="7">
        <f t="shared" si="12"/>
        <v>237</v>
      </c>
      <c r="L119" s="31" cm="1">
        <f t="array" ref="L119">GROWTH(H119,J119,K119,FALSE)</f>
        <v>1.0220732118202012</v>
      </c>
      <c r="M119" s="33">
        <f t="shared" si="13"/>
        <v>34.794520547945204</v>
      </c>
      <c r="N119" s="16">
        <f t="shared" si="10"/>
        <v>1.8608376124746786E-3</v>
      </c>
      <c r="O119" s="15">
        <f t="shared" si="11"/>
        <v>-6.8114173228346457</v>
      </c>
    </row>
    <row r="120" spans="1:15" s="1" customFormat="1" x14ac:dyDescent="0.4">
      <c r="A120" s="1" t="s">
        <v>91</v>
      </c>
      <c r="B120" s="1" t="s">
        <v>158</v>
      </c>
      <c r="F120" s="1" t="str">
        <f>A120</f>
        <v>frantz</v>
      </c>
      <c r="G120" s="3">
        <v>126000</v>
      </c>
      <c r="H120" s="17">
        <v>127082</v>
      </c>
      <c r="I120" s="1">
        <v>7</v>
      </c>
      <c r="J120" s="4"/>
      <c r="K120" s="7">
        <f t="shared" si="12"/>
        <v>-127082</v>
      </c>
      <c r="L120" s="31" t="e" cm="1">
        <f t="array" ref="L120">GROWTH(H120,J120,K120,FALSE)</f>
        <v>#VALUE!</v>
      </c>
      <c r="M120" s="33">
        <f t="shared" si="13"/>
        <v>49.315068493150683</v>
      </c>
      <c r="N120" s="16">
        <f t="shared" si="10"/>
        <v>-1</v>
      </c>
      <c r="O120" s="15">
        <f t="shared" si="11"/>
        <v>2576.9405555555554</v>
      </c>
    </row>
    <row r="121" spans="1:15" s="1" customFormat="1" x14ac:dyDescent="0.4">
      <c r="A121" s="1" t="s">
        <v>77</v>
      </c>
      <c r="B121" s="1" t="s">
        <v>157</v>
      </c>
      <c r="C121" s="1" t="s">
        <v>290</v>
      </c>
      <c r="F121" s="1" t="s">
        <v>148</v>
      </c>
      <c r="G121" s="3">
        <v>114000</v>
      </c>
      <c r="H121" s="17">
        <v>114818</v>
      </c>
      <c r="I121" s="1">
        <v>14</v>
      </c>
      <c r="J121" s="1">
        <v>114826</v>
      </c>
      <c r="K121" s="7">
        <f t="shared" si="12"/>
        <v>8</v>
      </c>
      <c r="L121" s="31" cm="1">
        <f t="array" ref="L121">GROWTH(H121,J121,K121,FALSE)</f>
        <v>1.0008120692983624</v>
      </c>
      <c r="M121" s="33">
        <f t="shared" si="13"/>
        <v>22.309197651663403</v>
      </c>
      <c r="N121" s="16">
        <f t="shared" si="10"/>
        <v>6.9675486421989587E-5</v>
      </c>
      <c r="O121" s="15">
        <f t="shared" si="11"/>
        <v>-0.35859649122807025</v>
      </c>
    </row>
    <row r="122" spans="1:15" s="1" customFormat="1" x14ac:dyDescent="0.4">
      <c r="A122" s="1" t="s">
        <v>95</v>
      </c>
      <c r="B122" s="1" t="s">
        <v>158</v>
      </c>
      <c r="F122" s="1" t="str">
        <f>A122</f>
        <v>shirley chisholm presidential bid</v>
      </c>
      <c r="G122" s="3">
        <v>110000</v>
      </c>
      <c r="H122" s="17">
        <v>110889</v>
      </c>
      <c r="I122" s="1">
        <v>8</v>
      </c>
      <c r="J122" s="4"/>
      <c r="K122" s="7">
        <f t="shared" si="12"/>
        <v>-110889</v>
      </c>
      <c r="L122" s="31" t="e" cm="1">
        <f t="array" ref="L122">GROWTH(H122,J122,K122,FALSE)</f>
        <v>#VALUE!</v>
      </c>
      <c r="M122" s="33">
        <f t="shared" si="13"/>
        <v>37.671232876712331</v>
      </c>
      <c r="N122" s="16">
        <f t="shared" si="10"/>
        <v>-1</v>
      </c>
      <c r="O122" s="15">
        <f t="shared" si="11"/>
        <v>2943.5989090909088</v>
      </c>
    </row>
    <row r="123" spans="1:15" s="1" customFormat="1" x14ac:dyDescent="0.4">
      <c r="A123" s="1" t="s">
        <v>31</v>
      </c>
      <c r="B123" s="1" t="s">
        <v>157</v>
      </c>
      <c r="C123" s="1" t="s">
        <v>285</v>
      </c>
      <c r="F123" s="1" t="s">
        <v>186</v>
      </c>
      <c r="G123" s="3">
        <v>98000</v>
      </c>
      <c r="H123" s="17">
        <v>98445</v>
      </c>
      <c r="I123" s="1">
        <v>6</v>
      </c>
      <c r="J123" s="1">
        <v>98708</v>
      </c>
      <c r="K123" s="7">
        <f t="shared" si="12"/>
        <v>263</v>
      </c>
      <c r="L123" s="31" cm="1">
        <f t="array" ref="L123">GROWTH(H123,J123,K123,FALSE)</f>
        <v>1.0311075974242485</v>
      </c>
      <c r="M123" s="33">
        <f t="shared" si="13"/>
        <v>44.748858447488587</v>
      </c>
      <c r="N123" s="16">
        <f t="shared" si="10"/>
        <v>2.671542485651887E-3</v>
      </c>
      <c r="O123" s="15">
        <f t="shared" si="11"/>
        <v>-5.8772448979591827</v>
      </c>
    </row>
    <row r="124" spans="1:15" s="1" customFormat="1" x14ac:dyDescent="0.4">
      <c r="A124" s="1" t="s">
        <v>12</v>
      </c>
      <c r="B124" s="1" t="s">
        <v>157</v>
      </c>
      <c r="C124" s="1" t="s">
        <v>284</v>
      </c>
      <c r="F124" s="1" t="s">
        <v>164</v>
      </c>
      <c r="G124" s="3">
        <v>82000</v>
      </c>
      <c r="H124" s="17">
        <v>82870</v>
      </c>
      <c r="I124" s="1">
        <v>11</v>
      </c>
      <c r="J124" s="1">
        <v>84454</v>
      </c>
      <c r="K124" s="7">
        <f t="shared" si="12"/>
        <v>1584</v>
      </c>
      <c r="L124" s="31" cm="1">
        <f t="array" ref="L124">GROWTH(H124,J124,K124,FALSE)</f>
        <v>1.2366543825749696</v>
      </c>
      <c r="M124" s="33">
        <f t="shared" si="13"/>
        <v>20.423412204234122</v>
      </c>
      <c r="N124" s="16">
        <f t="shared" si="10"/>
        <v>1.9114275371063111E-2</v>
      </c>
      <c r="O124" s="15">
        <f t="shared" si="11"/>
        <v>-77.558048780487809</v>
      </c>
    </row>
    <row r="125" spans="1:15" s="1" customFormat="1" x14ac:dyDescent="0.4">
      <c r="A125" s="1" t="s">
        <v>102</v>
      </c>
      <c r="B125" s="1" t="s">
        <v>158</v>
      </c>
      <c r="F125" s="1" t="str">
        <f>A125</f>
        <v>cold pursuit</v>
      </c>
      <c r="G125" s="3">
        <v>81000</v>
      </c>
      <c r="H125" s="17">
        <v>81512</v>
      </c>
      <c r="I125" s="2">
        <f>8/12</f>
        <v>0.66666666666666663</v>
      </c>
      <c r="J125" s="4"/>
      <c r="K125" s="7">
        <f t="shared" si="12"/>
        <v>-81512</v>
      </c>
      <c r="L125" s="31" t="e" cm="1">
        <f t="array" ref="L125">GROWTH(H125,J125,K125,FALSE)</f>
        <v>#VALUE!</v>
      </c>
      <c r="M125" s="33">
        <f t="shared" si="13"/>
        <v>332.87671232876716</v>
      </c>
      <c r="N125" s="16">
        <f t="shared" si="10"/>
        <v>-1</v>
      </c>
      <c r="O125" s="15">
        <f t="shared" si="11"/>
        <v>244.87144032921807</v>
      </c>
    </row>
    <row r="126" spans="1:15" s="1" customFormat="1" x14ac:dyDescent="0.4">
      <c r="A126" s="1" t="s">
        <v>41</v>
      </c>
      <c r="B126" s="1" t="s">
        <v>157</v>
      </c>
      <c r="C126" s="1" t="s">
        <v>283</v>
      </c>
      <c r="F126" s="1" t="s">
        <v>222</v>
      </c>
      <c r="G126" s="3">
        <v>62000</v>
      </c>
      <c r="H126" s="17">
        <v>62661</v>
      </c>
      <c r="I126" s="1">
        <v>8</v>
      </c>
      <c r="J126" s="1">
        <v>62880</v>
      </c>
      <c r="K126" s="7">
        <f t="shared" si="12"/>
        <v>219</v>
      </c>
      <c r="L126" s="31" cm="1">
        <f t="array" ref="L126">GROWTH(H126,J126,K126,FALSE)</f>
        <v>1.0392190505457184</v>
      </c>
      <c r="M126" s="33">
        <f t="shared" si="13"/>
        <v>21.232876712328768</v>
      </c>
      <c r="N126" s="16">
        <f t="shared" si="10"/>
        <v>3.4949968880164696E-3</v>
      </c>
      <c r="O126" s="15">
        <f t="shared" si="11"/>
        <v>-10.314193548387097</v>
      </c>
    </row>
    <row r="127" spans="1:15" s="1" customFormat="1" x14ac:dyDescent="0.4">
      <c r="A127" s="1" t="s">
        <v>81</v>
      </c>
      <c r="B127" s="1" t="s">
        <v>157</v>
      </c>
      <c r="C127" s="1" t="s">
        <v>292</v>
      </c>
      <c r="F127" s="1" t="s">
        <v>224</v>
      </c>
      <c r="G127" s="3">
        <v>59000</v>
      </c>
      <c r="H127" s="17">
        <v>59361</v>
      </c>
      <c r="I127" s="1">
        <v>8</v>
      </c>
      <c r="J127" s="1">
        <v>59883</v>
      </c>
      <c r="K127" s="7">
        <f t="shared" si="12"/>
        <v>522</v>
      </c>
      <c r="L127" s="31" cm="1">
        <f t="array" ref="L127">GROWTH(H127,J127,K127,FALSE)</f>
        <v>1.100552085715752</v>
      </c>
      <c r="M127" s="33">
        <f t="shared" si="13"/>
        <v>20.205479452054796</v>
      </c>
      <c r="N127" s="16">
        <f t="shared" si="10"/>
        <v>8.7936523980391163E-3</v>
      </c>
      <c r="O127" s="15">
        <f t="shared" si="11"/>
        <v>-25.834576271186439</v>
      </c>
    </row>
    <row r="128" spans="1:15" s="1" customFormat="1" x14ac:dyDescent="0.4">
      <c r="A128" s="1" t="s">
        <v>94</v>
      </c>
      <c r="B128" s="1" t="s">
        <v>158</v>
      </c>
      <c r="F128" s="1" t="str">
        <f>A128</f>
        <v>indigenes</v>
      </c>
      <c r="G128" s="3">
        <v>49000</v>
      </c>
      <c r="H128" s="17">
        <v>49908</v>
      </c>
      <c r="I128" s="1">
        <v>10</v>
      </c>
      <c r="J128" s="4"/>
      <c r="K128" s="7">
        <f t="shared" si="12"/>
        <v>-49908</v>
      </c>
      <c r="L128" s="31" t="e" cm="1">
        <f t="array" ref="L128">GROWTH(H128,J128,K128,FALSE)</f>
        <v>#VALUE!</v>
      </c>
      <c r="M128" s="33">
        <f t="shared" si="13"/>
        <v>13.424657534246576</v>
      </c>
      <c r="N128" s="16">
        <f t="shared" si="10"/>
        <v>-1</v>
      </c>
      <c r="O128" s="15">
        <f t="shared" si="11"/>
        <v>3717.6367346938773</v>
      </c>
    </row>
    <row r="129" spans="1:15" s="1" customFormat="1" x14ac:dyDescent="0.4">
      <c r="A129" s="1" t="s">
        <v>76</v>
      </c>
      <c r="B129" s="1" t="s">
        <v>157</v>
      </c>
      <c r="C129" s="1" t="s">
        <v>285</v>
      </c>
      <c r="F129" s="1" t="s">
        <v>149</v>
      </c>
      <c r="G129" s="3">
        <v>146000</v>
      </c>
      <c r="H129" s="17">
        <v>146272</v>
      </c>
      <c r="I129" s="1">
        <v>8</v>
      </c>
      <c r="J129" s="1">
        <v>146565</v>
      </c>
      <c r="K129" s="7">
        <f t="shared" si="12"/>
        <v>293</v>
      </c>
      <c r="L129" s="31" cm="1">
        <f t="array" ref="L129">GROWTH(H129,J129,K129,FALSE)</f>
        <v>1.0240607974138651</v>
      </c>
      <c r="M129" s="33">
        <f t="shared" si="13"/>
        <v>50</v>
      </c>
      <c r="N129" s="16">
        <f t="shared" si="10"/>
        <v>2.0031174797637279E-3</v>
      </c>
      <c r="O129" s="15">
        <f t="shared" si="11"/>
        <v>-5.86</v>
      </c>
    </row>
    <row r="130" spans="1:15" s="1" customFormat="1" x14ac:dyDescent="0.4">
      <c r="A130" s="1" t="s">
        <v>74</v>
      </c>
      <c r="B130" s="1" t="s">
        <v>157</v>
      </c>
      <c r="C130" s="1" t="s">
        <v>292</v>
      </c>
      <c r="D130" s="1" t="s">
        <v>311</v>
      </c>
      <c r="F130" s="1" t="s">
        <v>150</v>
      </c>
      <c r="G130" s="3">
        <v>38000</v>
      </c>
      <c r="H130" s="17">
        <v>38152</v>
      </c>
      <c r="I130" s="1">
        <v>14</v>
      </c>
      <c r="J130" s="1">
        <v>38297</v>
      </c>
      <c r="K130" s="7">
        <f t="shared" si="12"/>
        <v>145</v>
      </c>
      <c r="L130" s="31" cm="1">
        <f t="array" ref="L130">GROWTH(H130,J130,K130,FALSE)</f>
        <v>1.040750261562849</v>
      </c>
      <c r="M130" s="33">
        <f t="shared" si="13"/>
        <v>7.4363992172211351</v>
      </c>
      <c r="N130" s="16">
        <f t="shared" si="10"/>
        <v>3.8005871251834767E-3</v>
      </c>
      <c r="O130" s="15">
        <f t="shared" si="11"/>
        <v>-19.498684210526317</v>
      </c>
    </row>
    <row r="131" spans="1:15" s="1" customFormat="1" x14ac:dyDescent="0.4">
      <c r="A131" s="1" t="s">
        <v>78</v>
      </c>
      <c r="B131" s="1" t="s">
        <v>157</v>
      </c>
      <c r="C131" s="1" t="s">
        <v>290</v>
      </c>
      <c r="F131" s="1" t="s">
        <v>218</v>
      </c>
      <c r="G131" s="3">
        <v>33000</v>
      </c>
      <c r="H131" s="17">
        <v>33065</v>
      </c>
      <c r="I131" s="1">
        <v>8</v>
      </c>
      <c r="J131" s="1">
        <v>33238</v>
      </c>
      <c r="K131" s="7">
        <f t="shared" ref="K131:K162" si="16">J131-H131</f>
        <v>173</v>
      </c>
      <c r="L131" s="31" cm="1">
        <f t="array" ref="L131">GROWTH(H131,J131,K131,FALSE)</f>
        <v>1.0556569174221881</v>
      </c>
      <c r="M131" s="33">
        <f t="shared" ref="M131:M162" si="17">G131/(I131*365)</f>
        <v>11.301369863013699</v>
      </c>
      <c r="N131" s="16">
        <f t="shared" si="10"/>
        <v>5.2321185543626192E-3</v>
      </c>
      <c r="O131" s="15">
        <f t="shared" si="11"/>
        <v>-15.307878787878789</v>
      </c>
    </row>
    <row r="132" spans="1:15" s="1" customFormat="1" x14ac:dyDescent="0.4">
      <c r="A132" s="1" t="s">
        <v>28</v>
      </c>
      <c r="B132" s="1" t="s">
        <v>157</v>
      </c>
      <c r="C132" s="1" t="s">
        <v>295</v>
      </c>
      <c r="F132" s="1" t="s">
        <v>219</v>
      </c>
      <c r="G132" s="3">
        <v>31000</v>
      </c>
      <c r="H132" s="17">
        <v>31447</v>
      </c>
      <c r="I132" s="1">
        <v>4</v>
      </c>
      <c r="J132" s="1">
        <v>31613</v>
      </c>
      <c r="K132" s="7">
        <f t="shared" si="16"/>
        <v>166</v>
      </c>
      <c r="L132" s="31" cm="1">
        <f t="array" ref="L132">GROWTH(H132,J132,K132,FALSE)</f>
        <v>1.0558854563083682</v>
      </c>
      <c r="M132" s="33">
        <f t="shared" si="17"/>
        <v>21.232876712328768</v>
      </c>
      <c r="N132" s="16">
        <f t="shared" si="10"/>
        <v>5.2787229306452124E-3</v>
      </c>
      <c r="O132" s="15">
        <f t="shared" si="11"/>
        <v>-7.8180645161290325</v>
      </c>
    </row>
    <row r="133" spans="1:15" s="1" customFormat="1" x14ac:dyDescent="0.4">
      <c r="A133" s="1" t="s">
        <v>80</v>
      </c>
      <c r="B133" s="1" t="s">
        <v>157</v>
      </c>
      <c r="C133" s="1" t="s">
        <v>292</v>
      </c>
      <c r="F133" s="1" t="s">
        <v>223</v>
      </c>
      <c r="G133" s="3">
        <v>30000</v>
      </c>
      <c r="H133" s="17">
        <v>30405</v>
      </c>
      <c r="I133" s="1">
        <v>8</v>
      </c>
      <c r="J133" s="1">
        <v>30504</v>
      </c>
      <c r="K133" s="7">
        <f t="shared" si="16"/>
        <v>99</v>
      </c>
      <c r="L133" s="31" cm="1">
        <f t="array" ref="L133">GROWTH(H133,J133,K133,FALSE)</f>
        <v>1.0340684563836207</v>
      </c>
      <c r="M133" s="33">
        <f t="shared" si="17"/>
        <v>10.273972602739725</v>
      </c>
      <c r="N133" s="16">
        <f t="shared" si="10"/>
        <v>3.2560434139121855E-3</v>
      </c>
      <c r="O133" s="15">
        <f t="shared" si="11"/>
        <v>-9.636000000000001</v>
      </c>
    </row>
    <row r="134" spans="1:15" s="1" customFormat="1" x14ac:dyDescent="0.4">
      <c r="A134" s="1" t="s">
        <v>25</v>
      </c>
      <c r="B134" s="1" t="s">
        <v>157</v>
      </c>
      <c r="C134" s="1" t="s">
        <v>298</v>
      </c>
      <c r="E134" s="1" t="s">
        <v>299</v>
      </c>
      <c r="F134" s="1" t="s">
        <v>227</v>
      </c>
      <c r="G134" s="3">
        <v>30000</v>
      </c>
      <c r="H134" s="17">
        <v>30886</v>
      </c>
      <c r="I134" s="1">
        <v>8</v>
      </c>
      <c r="J134" s="1">
        <v>30990</v>
      </c>
      <c r="K134" s="7">
        <f t="shared" si="16"/>
        <v>104</v>
      </c>
      <c r="L134" s="31" cm="1">
        <f t="array" ref="L134">GROWTH(H134,J134,K134,FALSE)</f>
        <v>1.035302557038194</v>
      </c>
      <c r="M134" s="33">
        <f t="shared" si="17"/>
        <v>10.273972602739725</v>
      </c>
      <c r="N134" s="16">
        <f t="shared" si="10"/>
        <v>3.3672213948067087E-3</v>
      </c>
      <c r="O134" s="15">
        <f t="shared" si="11"/>
        <v>-10.122666666666667</v>
      </c>
    </row>
    <row r="135" spans="1:15" s="1" customFormat="1" x14ac:dyDescent="0.4">
      <c r="A135" s="1" t="s">
        <v>45</v>
      </c>
      <c r="B135" s="1" t="s">
        <v>157</v>
      </c>
      <c r="C135" s="1" t="s">
        <v>295</v>
      </c>
      <c r="F135" s="1" t="s">
        <v>151</v>
      </c>
      <c r="G135" s="3">
        <v>29000</v>
      </c>
      <c r="H135" s="17">
        <v>29438</v>
      </c>
      <c r="I135" s="1">
        <v>13</v>
      </c>
      <c r="J135" s="1">
        <v>29500</v>
      </c>
      <c r="K135" s="7">
        <f t="shared" si="16"/>
        <v>62</v>
      </c>
      <c r="L135" s="31" cm="1">
        <f t="array" ref="L135">GROWTH(H135,J135,K135,FALSE)</f>
        <v>1.0218620765104836</v>
      </c>
      <c r="M135" s="33">
        <f t="shared" si="17"/>
        <v>6.1116965226554267</v>
      </c>
      <c r="N135" s="16">
        <f t="shared" si="10"/>
        <v>2.1061213397649296E-3</v>
      </c>
      <c r="O135" s="15">
        <f t="shared" si="11"/>
        <v>-10.14448275862069</v>
      </c>
    </row>
    <row r="136" spans="1:15" s="1" customFormat="1" x14ac:dyDescent="0.4">
      <c r="A136" s="1" t="s">
        <v>90</v>
      </c>
      <c r="B136" s="1" t="s">
        <v>158</v>
      </c>
      <c r="F136" s="1" t="str">
        <f t="shared" ref="F136:F137" si="18">A136</f>
        <v>leopard visconti</v>
      </c>
      <c r="G136" s="3">
        <v>24000</v>
      </c>
      <c r="H136" s="17">
        <v>24274</v>
      </c>
      <c r="I136" s="2">
        <f>9/12</f>
        <v>0.75</v>
      </c>
      <c r="J136" s="4"/>
      <c r="K136" s="7">
        <f t="shared" si="16"/>
        <v>-24274</v>
      </c>
      <c r="L136" s="31" t="e" cm="1">
        <f t="array" ref="L136">GROWTH(H136,J136,K136,FALSE)</f>
        <v>#VALUE!</v>
      </c>
      <c r="M136" s="33">
        <f t="shared" si="17"/>
        <v>87.671232876712324</v>
      </c>
      <c r="N136" s="16">
        <f t="shared" si="10"/>
        <v>-1</v>
      </c>
      <c r="O136" s="15">
        <f t="shared" si="11"/>
        <v>276.87531250000001</v>
      </c>
    </row>
    <row r="137" spans="1:15" s="1" customFormat="1" x14ac:dyDescent="0.4">
      <c r="A137" s="1" t="s">
        <v>92</v>
      </c>
      <c r="B137" s="1" t="s">
        <v>158</v>
      </c>
      <c r="F137" s="1" t="str">
        <f t="shared" si="18"/>
        <v>ne le dis a personne</v>
      </c>
      <c r="G137" s="3">
        <v>24000</v>
      </c>
      <c r="H137" s="17">
        <v>24681</v>
      </c>
      <c r="I137" s="1">
        <v>13</v>
      </c>
      <c r="J137" s="4"/>
      <c r="K137" s="7">
        <f t="shared" si="16"/>
        <v>-24681</v>
      </c>
      <c r="L137" s="31" t="e" cm="1">
        <f t="array" ref="L137">GROWTH(H137,J137,K137,FALSE)</f>
        <v>#VALUE!</v>
      </c>
      <c r="M137" s="33">
        <f t="shared" si="17"/>
        <v>5.0579557428872501</v>
      </c>
      <c r="N137" s="16">
        <f t="shared" si="10"/>
        <v>-1</v>
      </c>
      <c r="O137" s="15">
        <f t="shared" si="11"/>
        <v>4879.6393749999997</v>
      </c>
    </row>
    <row r="138" spans="1:15" s="1" customFormat="1" x14ac:dyDescent="0.4">
      <c r="A138" s="1" t="s">
        <v>1</v>
      </c>
      <c r="B138" s="1" t="s">
        <v>157</v>
      </c>
      <c r="C138" s="1" t="s">
        <v>284</v>
      </c>
      <c r="E138" s="1" t="s">
        <v>293</v>
      </c>
      <c r="F138" s="1" t="s">
        <v>152</v>
      </c>
      <c r="G138" s="3">
        <v>22000</v>
      </c>
      <c r="H138" s="17">
        <v>22325</v>
      </c>
      <c r="I138" s="1">
        <v>9</v>
      </c>
      <c r="J138" s="1">
        <v>22363</v>
      </c>
      <c r="K138" s="7">
        <f t="shared" si="16"/>
        <v>38</v>
      </c>
      <c r="L138" s="31" cm="1">
        <f t="array" ref="L138">GROWTH(H138,J138,K138,FALSE)</f>
        <v>1.0171608127899743</v>
      </c>
      <c r="M138" s="33">
        <f t="shared" si="17"/>
        <v>6.6971080669710803</v>
      </c>
      <c r="N138" s="16">
        <f t="shared" si="10"/>
        <v>1.7021276595744681E-3</v>
      </c>
      <c r="O138" s="15">
        <f t="shared" si="11"/>
        <v>-5.6740909090909097</v>
      </c>
    </row>
    <row r="139" spans="1:15" s="1" customFormat="1" x14ac:dyDescent="0.4">
      <c r="A139" s="1" t="s">
        <v>97</v>
      </c>
      <c r="B139" s="1" t="s">
        <v>158</v>
      </c>
      <c r="F139" s="1" t="s">
        <v>279</v>
      </c>
      <c r="G139" s="3">
        <v>102000</v>
      </c>
      <c r="H139" s="17">
        <v>102778</v>
      </c>
      <c r="I139" s="1">
        <v>3</v>
      </c>
      <c r="J139" s="4"/>
      <c r="K139" s="7">
        <f t="shared" si="16"/>
        <v>-102778</v>
      </c>
      <c r="L139" s="31" t="e" cm="1">
        <f t="array" ref="L139">GROWTH(H139,J139,K139,FALSE)</f>
        <v>#VALUE!</v>
      </c>
      <c r="M139" s="33">
        <f t="shared" si="17"/>
        <v>93.150684931506845</v>
      </c>
      <c r="N139" s="16">
        <f t="shared" si="10"/>
        <v>-1</v>
      </c>
      <c r="O139" s="15">
        <f t="shared" si="11"/>
        <v>1103.3520588235294</v>
      </c>
    </row>
    <row r="140" spans="1:15" s="1" customFormat="1" x14ac:dyDescent="0.4">
      <c r="A140" s="1" t="s">
        <v>9</v>
      </c>
      <c r="B140" s="1" t="s">
        <v>157</v>
      </c>
      <c r="C140" s="1" t="s">
        <v>290</v>
      </c>
      <c r="F140" s="1" t="s">
        <v>153</v>
      </c>
      <c r="G140" s="3">
        <v>15000</v>
      </c>
      <c r="H140" s="17">
        <v>15192</v>
      </c>
      <c r="I140" s="1">
        <v>9</v>
      </c>
      <c r="J140" s="1">
        <v>15199</v>
      </c>
      <c r="K140" s="7">
        <f t="shared" si="16"/>
        <v>7</v>
      </c>
      <c r="L140" s="31" cm="1">
        <f t="array" ref="L140">GROWTH(H140,J140,K140,FALSE)</f>
        <v>1.0044443274013264</v>
      </c>
      <c r="M140" s="33">
        <f t="shared" si="17"/>
        <v>4.5662100456621006</v>
      </c>
      <c r="N140" s="16">
        <f t="shared" si="10"/>
        <v>4.6076882569773563E-4</v>
      </c>
      <c r="O140" s="15">
        <f t="shared" si="11"/>
        <v>-1.5329999999999999</v>
      </c>
    </row>
    <row r="141" spans="1:15" s="1" customFormat="1" x14ac:dyDescent="0.4">
      <c r="A141" s="1" t="s">
        <v>53</v>
      </c>
      <c r="B141" s="1" t="s">
        <v>157</v>
      </c>
      <c r="C141" s="1" t="s">
        <v>284</v>
      </c>
      <c r="F141" s="1" t="s">
        <v>154</v>
      </c>
      <c r="G141" s="3">
        <v>14000</v>
      </c>
      <c r="H141" s="17">
        <v>14164</v>
      </c>
      <c r="I141" s="1">
        <v>7</v>
      </c>
      <c r="J141" s="1">
        <v>14174</v>
      </c>
      <c r="K141" s="7">
        <f t="shared" si="16"/>
        <v>10</v>
      </c>
      <c r="L141" s="31" cm="1">
        <f t="array" ref="L141">GROWTH(H141,J141,K141,FALSE)</f>
        <v>1.0067664462152395</v>
      </c>
      <c r="M141" s="33">
        <f t="shared" si="17"/>
        <v>5.4794520547945202</v>
      </c>
      <c r="N141" s="16">
        <f t="shared" si="10"/>
        <v>7.0601524992939852E-4</v>
      </c>
      <c r="O141" s="15">
        <f t="shared" si="11"/>
        <v>-1.8250000000000002</v>
      </c>
    </row>
    <row r="142" spans="1:15" s="1" customFormat="1" x14ac:dyDescent="0.4">
      <c r="A142" s="1" t="s">
        <v>106</v>
      </c>
      <c r="B142" s="1" t="s">
        <v>158</v>
      </c>
      <c r="F142" s="1" t="str">
        <f>A142</f>
        <v>le petit lieutenant</v>
      </c>
      <c r="G142" s="3">
        <v>12000</v>
      </c>
      <c r="H142" s="17">
        <v>12662</v>
      </c>
      <c r="I142" s="1">
        <v>7</v>
      </c>
      <c r="J142" s="4"/>
      <c r="K142" s="7">
        <f t="shared" si="16"/>
        <v>-12662</v>
      </c>
      <c r="L142" s="31" t="e" cm="1">
        <f t="array" ref="L142">GROWTH(H142,J142,K142,FALSE)</f>
        <v>#VALUE!</v>
      </c>
      <c r="M142" s="33">
        <f t="shared" si="17"/>
        <v>4.6966731898238745</v>
      </c>
      <c r="N142" s="16">
        <f t="shared" si="10"/>
        <v>-1</v>
      </c>
      <c r="O142" s="15">
        <f t="shared" si="11"/>
        <v>2695.9508333333338</v>
      </c>
    </row>
    <row r="143" spans="1:15" s="1" customFormat="1" x14ac:dyDescent="0.4">
      <c r="A143" s="1" t="s">
        <v>31</v>
      </c>
      <c r="B143" s="1" t="s">
        <v>157</v>
      </c>
      <c r="C143" s="1" t="s">
        <v>285</v>
      </c>
      <c r="F143" s="1" t="s">
        <v>187</v>
      </c>
      <c r="G143" s="3">
        <v>10000</v>
      </c>
      <c r="H143" s="17">
        <v>10379</v>
      </c>
      <c r="I143" s="1">
        <v>13</v>
      </c>
      <c r="J143" s="1">
        <v>10388</v>
      </c>
      <c r="K143" s="7">
        <f t="shared" si="16"/>
        <v>9</v>
      </c>
      <c r="L143" s="31" cm="1">
        <f t="array" ref="L143">GROWTH(H143,J143,K143,FALSE)</f>
        <v>1.0080441045552559</v>
      </c>
      <c r="M143" s="33">
        <f t="shared" si="17"/>
        <v>2.1074815595363541</v>
      </c>
      <c r="N143" s="16">
        <f t="shared" si="10"/>
        <v>8.6713556219288946E-4</v>
      </c>
      <c r="O143" s="15">
        <f t="shared" si="11"/>
        <v>-4.2705000000000002</v>
      </c>
    </row>
    <row r="144" spans="1:15" s="1" customFormat="1" x14ac:dyDescent="0.4">
      <c r="A144" s="1" t="s">
        <v>32</v>
      </c>
      <c r="B144" s="1" t="s">
        <v>157</v>
      </c>
      <c r="C144" s="1" t="s">
        <v>285</v>
      </c>
      <c r="E144" s="1" t="s">
        <v>286</v>
      </c>
      <c r="F144" s="1" t="s">
        <v>278</v>
      </c>
      <c r="G144" s="3">
        <v>10000</v>
      </c>
      <c r="H144" s="17">
        <v>10434</v>
      </c>
      <c r="I144" s="1">
        <v>6</v>
      </c>
      <c r="J144" s="1">
        <v>10478</v>
      </c>
      <c r="K144" s="7">
        <f t="shared" si="16"/>
        <v>44</v>
      </c>
      <c r="L144" s="31" cm="1">
        <f t="array" ref="L144">GROWTH(H144,J144,K144,FALSE)</f>
        <v>1.0396198875314839</v>
      </c>
      <c r="M144" s="33">
        <f t="shared" si="17"/>
        <v>4.5662100456621006</v>
      </c>
      <c r="N144" s="16">
        <f t="shared" si="10"/>
        <v>4.2169829403871954E-3</v>
      </c>
      <c r="O144" s="15">
        <f t="shared" si="11"/>
        <v>-9.6359999999999992</v>
      </c>
    </row>
    <row r="145" spans="1:15" s="1" customFormat="1" x14ac:dyDescent="0.4">
      <c r="A145" s="1" t="s">
        <v>99</v>
      </c>
      <c r="B145" s="1" t="s">
        <v>158</v>
      </c>
      <c r="F145" s="1" t="str">
        <f t="shared" ref="F145:F147" si="19">A145</f>
        <v>Xala</v>
      </c>
      <c r="G145" s="3">
        <v>7800</v>
      </c>
      <c r="H145" s="17">
        <v>7877</v>
      </c>
      <c r="I145" s="1">
        <v>6</v>
      </c>
      <c r="J145" s="4"/>
      <c r="K145" s="7">
        <f t="shared" si="16"/>
        <v>-7877</v>
      </c>
      <c r="L145" s="31" t="e" cm="1">
        <f t="array" ref="L145">GROWTH(H145,J145,K145,FALSE)</f>
        <v>#VALUE!</v>
      </c>
      <c r="M145" s="33">
        <f t="shared" si="17"/>
        <v>3.5616438356164384</v>
      </c>
      <c r="N145" s="16">
        <f t="shared" si="10"/>
        <v>-1</v>
      </c>
      <c r="O145" s="15">
        <f t="shared" si="11"/>
        <v>2211.6192307692309</v>
      </c>
    </row>
    <row r="146" spans="1:15" s="1" customFormat="1" x14ac:dyDescent="0.4">
      <c r="A146" s="1" t="s">
        <v>98</v>
      </c>
      <c r="B146" s="1" t="s">
        <v>159</v>
      </c>
      <c r="F146" s="1" t="str">
        <f t="shared" si="19"/>
        <v>el metodo</v>
      </c>
      <c r="G146" s="3">
        <v>6000</v>
      </c>
      <c r="H146" s="17">
        <v>6181</v>
      </c>
      <c r="I146" s="2">
        <f>9/12</f>
        <v>0.75</v>
      </c>
      <c r="J146" s="4"/>
      <c r="K146" s="7">
        <f t="shared" si="16"/>
        <v>-6181</v>
      </c>
      <c r="L146" s="31" t="e" cm="1">
        <f t="array" ref="L146">GROWTH(H146,J146,K146,FALSE)</f>
        <v>#VALUE!</v>
      </c>
      <c r="M146" s="33">
        <f t="shared" si="17"/>
        <v>21.917808219178081</v>
      </c>
      <c r="N146" s="16">
        <f t="shared" si="10"/>
        <v>-1</v>
      </c>
      <c r="O146" s="15">
        <f t="shared" si="11"/>
        <v>282.00812500000001</v>
      </c>
    </row>
    <row r="147" spans="1:15" s="1" customFormat="1" x14ac:dyDescent="0.4">
      <c r="A147" s="1" t="s">
        <v>101</v>
      </c>
      <c r="B147" s="1" t="s">
        <v>158</v>
      </c>
      <c r="F147" s="1" t="str">
        <f t="shared" si="19"/>
        <v>black and white in color</v>
      </c>
      <c r="G147" s="3">
        <v>4700</v>
      </c>
      <c r="H147" s="17">
        <v>4762</v>
      </c>
      <c r="I147" s="2">
        <f>5/12</f>
        <v>0.41666666666666669</v>
      </c>
      <c r="J147" s="4"/>
      <c r="K147" s="7">
        <f t="shared" si="16"/>
        <v>-4762</v>
      </c>
      <c r="L147" s="31" t="e" cm="1">
        <f t="array" ref="L147">GROWTH(H147,J147,K147,FALSE)</f>
        <v>#VALUE!</v>
      </c>
      <c r="M147" s="33">
        <f t="shared" si="17"/>
        <v>30.904109589041095</v>
      </c>
      <c r="N147" s="16">
        <f t="shared" si="10"/>
        <v>-1</v>
      </c>
      <c r="O147" s="15">
        <f t="shared" si="11"/>
        <v>154.08953900709218</v>
      </c>
    </row>
    <row r="148" spans="1:15" s="1" customFormat="1" x14ac:dyDescent="0.4">
      <c r="A148" s="1" t="s">
        <v>8</v>
      </c>
      <c r="B148" s="1" t="s">
        <v>157</v>
      </c>
      <c r="C148" s="1" t="s">
        <v>284</v>
      </c>
      <c r="F148" s="1" t="s">
        <v>109</v>
      </c>
      <c r="G148" s="3">
        <v>3900</v>
      </c>
      <c r="H148" s="17">
        <v>3983</v>
      </c>
      <c r="I148" s="1">
        <v>8</v>
      </c>
      <c r="J148" s="1">
        <v>15199</v>
      </c>
      <c r="K148" s="7">
        <f t="shared" si="16"/>
        <v>11216</v>
      </c>
      <c r="L148" s="31" cm="1">
        <f t="array" ref="L148">GROWTH(H148,J148,K148,FALSE)</f>
        <v>453.68145058259432</v>
      </c>
      <c r="M148" s="33">
        <f t="shared" si="17"/>
        <v>1.3356164383561644</v>
      </c>
      <c r="N148" s="16">
        <f t="shared" si="10"/>
        <v>2.8159678634195329</v>
      </c>
      <c r="O148" s="15">
        <f t="shared" si="11"/>
        <v>-8397.6205128205129</v>
      </c>
    </row>
    <row r="149" spans="1:15" s="1" customFormat="1" x14ac:dyDescent="0.4">
      <c r="A149" s="1" t="s">
        <v>24</v>
      </c>
      <c r="B149" s="1" t="s">
        <v>157</v>
      </c>
      <c r="C149" s="1" t="s">
        <v>282</v>
      </c>
      <c r="F149" s="1" t="s">
        <v>155</v>
      </c>
      <c r="G149" s="3">
        <v>3900</v>
      </c>
      <c r="H149" s="17">
        <v>3970</v>
      </c>
      <c r="I149" s="1">
        <v>7</v>
      </c>
      <c r="J149" s="1">
        <v>3972</v>
      </c>
      <c r="K149" s="7">
        <f t="shared" si="16"/>
        <v>2</v>
      </c>
      <c r="L149" s="31" cm="1">
        <f t="array" ref="L149">GROWTH(H149,J149,K149,FALSE)</f>
        <v>1.004181184826423</v>
      </c>
      <c r="M149" s="33">
        <f t="shared" si="17"/>
        <v>1.5264187866927592</v>
      </c>
      <c r="N149" s="16">
        <f t="shared" si="10"/>
        <v>5.0377833753148613E-4</v>
      </c>
      <c r="O149" s="15">
        <f t="shared" si="11"/>
        <v>-1.3102564102564103</v>
      </c>
    </row>
    <row r="150" spans="1:15" s="1" customFormat="1" x14ac:dyDescent="0.4">
      <c r="A150" s="1" t="s">
        <v>42</v>
      </c>
      <c r="B150" s="1" t="s">
        <v>157</v>
      </c>
      <c r="C150" s="1" t="s">
        <v>284</v>
      </c>
      <c r="E150" s="1" t="s">
        <v>293</v>
      </c>
      <c r="F150" s="1" t="s">
        <v>156</v>
      </c>
      <c r="G150" s="3">
        <v>1100</v>
      </c>
      <c r="H150" s="17">
        <v>1116</v>
      </c>
      <c r="I150" s="2">
        <f>10/12</f>
        <v>0.83333333333333337</v>
      </c>
      <c r="J150" s="1">
        <v>1123</v>
      </c>
      <c r="K150" s="7">
        <f t="shared" si="16"/>
        <v>7</v>
      </c>
      <c r="L150" s="31" cm="1">
        <f t="array" ref="L150">GROWTH(H150,J150,K150,FALSE)</f>
        <v>1.0447130419071922</v>
      </c>
      <c r="M150" s="33">
        <f t="shared" si="17"/>
        <v>3.6164383561643834</v>
      </c>
      <c r="N150" s="16">
        <f t="shared" si="10"/>
        <v>6.2724014336917565E-3</v>
      </c>
      <c r="O150" s="15">
        <f t="shared" si="11"/>
        <v>-1.9356060606060606</v>
      </c>
    </row>
    <row r="151" spans="1:15" s="1" customFormat="1" x14ac:dyDescent="0.4">
      <c r="A151" s="1" t="s">
        <v>87</v>
      </c>
      <c r="B151" s="1" t="s">
        <v>157</v>
      </c>
      <c r="C151" s="1" t="s">
        <v>292</v>
      </c>
      <c r="F151" s="1" t="s">
        <v>232</v>
      </c>
      <c r="G151" s="3">
        <v>643</v>
      </c>
      <c r="H151" s="17">
        <v>645</v>
      </c>
      <c r="I151" s="5">
        <f>1/3</f>
        <v>0.33333333333333331</v>
      </c>
      <c r="J151" s="1">
        <v>660</v>
      </c>
      <c r="K151" s="7">
        <f t="shared" si="16"/>
        <v>15</v>
      </c>
      <c r="L151" s="31" cm="1">
        <f t="array" ref="L151">GROWTH(H151,J151,K151,FALSE)</f>
        <v>1.1583868796206147</v>
      </c>
      <c r="M151" s="33">
        <f t="shared" si="17"/>
        <v>5.2849315068493157</v>
      </c>
      <c r="N151" s="16">
        <f t="shared" si="10"/>
        <v>2.3255813953488372E-2</v>
      </c>
      <c r="O151" s="15">
        <f t="shared" si="11"/>
        <v>-2.8382581648522551</v>
      </c>
    </row>
    <row r="152" spans="1:15" s="1" customFormat="1" x14ac:dyDescent="0.4">
      <c r="A152" s="1" t="s">
        <v>33</v>
      </c>
      <c r="B152" s="1" t="s">
        <v>157</v>
      </c>
      <c r="C152" s="1" t="s">
        <v>285</v>
      </c>
      <c r="E152" s="1" t="s">
        <v>287</v>
      </c>
      <c r="F152" s="1" t="s">
        <v>108</v>
      </c>
      <c r="G152" s="3">
        <v>73000000</v>
      </c>
      <c r="H152" s="17">
        <v>73050355</v>
      </c>
      <c r="I152" s="1">
        <v>10</v>
      </c>
      <c r="J152" s="1">
        <v>73194587</v>
      </c>
      <c r="K152" s="7">
        <f t="shared" si="16"/>
        <v>144232</v>
      </c>
      <c r="L152" s="31" cm="1">
        <f t="array" ref="L152">GROWTH(H152,J152,K152,FALSE)</f>
        <v>1.0363238420200338</v>
      </c>
      <c r="M152" s="33">
        <f t="shared" si="17"/>
        <v>20000</v>
      </c>
      <c r="N152" s="16">
        <f t="shared" si="10"/>
        <v>1.9744188785940876E-3</v>
      </c>
      <c r="O152" s="15">
        <f t="shared" si="11"/>
        <v>-7.2115999999999998</v>
      </c>
    </row>
    <row r="153" spans="1:15" s="1" customFormat="1" x14ac:dyDescent="0.4">
      <c r="A153" s="1" t="s">
        <v>242</v>
      </c>
      <c r="B153" s="1" t="s">
        <v>157</v>
      </c>
      <c r="C153" s="1" t="s">
        <v>290</v>
      </c>
      <c r="F153" s="1" t="s">
        <v>243</v>
      </c>
      <c r="G153" s="3">
        <v>25000</v>
      </c>
      <c r="H153" s="17">
        <v>25059</v>
      </c>
      <c r="I153" s="1">
        <v>8</v>
      </c>
      <c r="J153" s="1">
        <v>25280</v>
      </c>
      <c r="K153" s="7">
        <f t="shared" si="16"/>
        <v>221</v>
      </c>
      <c r="L153" s="31" cm="1">
        <f t="array" ref="L153">GROWTH(H153,J153,K153,FALSE)</f>
        <v>1.0925872564786991</v>
      </c>
      <c r="M153" s="33">
        <f t="shared" si="17"/>
        <v>8.5616438356164384</v>
      </c>
      <c r="N153" s="16">
        <f t="shared" si="10"/>
        <v>8.8191867193423527E-3</v>
      </c>
      <c r="O153" s="15">
        <f t="shared" si="11"/>
        <v>-25.812799999999999</v>
      </c>
    </row>
    <row r="154" spans="1:15" s="1" customFormat="1" x14ac:dyDescent="0.4">
      <c r="A154" s="1" t="s">
        <v>244</v>
      </c>
      <c r="B154" s="1" t="s">
        <v>157</v>
      </c>
      <c r="C154" s="1" t="s">
        <v>284</v>
      </c>
      <c r="F154" s="1" t="s">
        <v>245</v>
      </c>
      <c r="G154" s="3">
        <v>5300000</v>
      </c>
      <c r="H154" s="17">
        <v>5388330</v>
      </c>
      <c r="I154" s="1">
        <v>17</v>
      </c>
      <c r="J154" s="1">
        <v>5390739</v>
      </c>
      <c r="K154" s="7">
        <f t="shared" si="16"/>
        <v>2409</v>
      </c>
      <c r="L154" s="31" cm="1">
        <f t="array" ref="L154">GROWTH(H154,J154,K154,FALSE)</f>
        <v>1.0069505314618528</v>
      </c>
      <c r="M154" s="33">
        <f t="shared" si="17"/>
        <v>854.14987912973413</v>
      </c>
      <c r="N154" s="16">
        <f t="shared" si="10"/>
        <v>4.4707729482047314E-4</v>
      </c>
      <c r="O154" s="15">
        <f t="shared" si="11"/>
        <v>-2.8203481132075474</v>
      </c>
    </row>
    <row r="155" spans="1:15" s="1" customFormat="1" x14ac:dyDescent="0.4">
      <c r="A155" s="1" t="s">
        <v>246</v>
      </c>
      <c r="B155" s="1" t="s">
        <v>157</v>
      </c>
      <c r="C155" s="1" t="s">
        <v>295</v>
      </c>
      <c r="F155" s="1" t="s">
        <v>247</v>
      </c>
      <c r="G155" s="3">
        <v>989000</v>
      </c>
      <c r="H155" s="17">
        <v>989840</v>
      </c>
      <c r="I155" s="1">
        <v>8</v>
      </c>
      <c r="J155" s="1">
        <v>996365</v>
      </c>
      <c r="K155" s="7">
        <f t="shared" si="16"/>
        <v>6525</v>
      </c>
      <c r="L155" s="31" cm="1">
        <f t="array" ref="L155">GROWTH(H155,J155,K155,FALSE)</f>
        <v>1.0946210246481243</v>
      </c>
      <c r="M155" s="33">
        <f t="shared" si="17"/>
        <v>338.69863013698631</v>
      </c>
      <c r="N155" s="16">
        <f t="shared" si="10"/>
        <v>6.5919744605188717E-3</v>
      </c>
      <c r="O155" s="15">
        <f t="shared" si="11"/>
        <v>-19.264914054600606</v>
      </c>
    </row>
    <row r="156" spans="1:15" s="1" customFormat="1" x14ac:dyDescent="0.4">
      <c r="A156" s="1" t="s">
        <v>248</v>
      </c>
      <c r="B156" s="1" t="s">
        <v>157</v>
      </c>
      <c r="C156" s="1" t="s">
        <v>285</v>
      </c>
      <c r="F156" s="1" t="s">
        <v>249</v>
      </c>
      <c r="G156" s="3">
        <v>15791000</v>
      </c>
      <c r="H156" s="17">
        <v>15792671</v>
      </c>
      <c r="I156" s="1">
        <v>12</v>
      </c>
      <c r="J156" s="1">
        <v>15811125</v>
      </c>
      <c r="K156" s="7">
        <f t="shared" si="16"/>
        <v>18454</v>
      </c>
      <c r="L156" s="31" cm="1">
        <f t="array" ref="L156">GROWTH(H156,J156,K156,FALSE)</f>
        <v>1.0195339640344747</v>
      </c>
      <c r="M156" s="33">
        <f t="shared" si="17"/>
        <v>3605.2511415525114</v>
      </c>
      <c r="N156" s="16">
        <f t="shared" si="10"/>
        <v>1.1685167125940886E-3</v>
      </c>
      <c r="O156" s="15">
        <f t="shared" si="11"/>
        <v>-5.1186447976695586</v>
      </c>
    </row>
    <row r="157" spans="1:15" s="1" customFormat="1" x14ac:dyDescent="0.4">
      <c r="A157" s="1" t="s">
        <v>250</v>
      </c>
      <c r="B157" s="1" t="s">
        <v>157</v>
      </c>
      <c r="C157" s="1" t="s">
        <v>292</v>
      </c>
      <c r="F157" s="1" t="s">
        <v>251</v>
      </c>
      <c r="G157" s="3">
        <v>70000</v>
      </c>
      <c r="H157" s="17">
        <v>70963</v>
      </c>
      <c r="I157" s="1">
        <v>14</v>
      </c>
      <c r="J157" s="1">
        <v>70998</v>
      </c>
      <c r="K157" s="7">
        <f t="shared" si="16"/>
        <v>35</v>
      </c>
      <c r="L157" s="31" cm="1">
        <f t="array" ref="L157">GROWTH(H157,J157,K157,FALSE)</f>
        <v>1.0055216390573667</v>
      </c>
      <c r="M157" s="33">
        <f t="shared" si="17"/>
        <v>13.698630136986301</v>
      </c>
      <c r="N157" s="16">
        <f t="shared" si="10"/>
        <v>4.9321477389625585E-4</v>
      </c>
      <c r="O157" s="15">
        <f t="shared" si="11"/>
        <v>-2.5549999999999997</v>
      </c>
    </row>
    <row r="158" spans="1:15" s="1" customFormat="1" x14ac:dyDescent="0.4">
      <c r="A158" s="1" t="s">
        <v>252</v>
      </c>
      <c r="B158" s="1" t="s">
        <v>157</v>
      </c>
      <c r="C158" s="1" t="s">
        <v>327</v>
      </c>
      <c r="E158" s="1" t="s">
        <v>300</v>
      </c>
      <c r="F158" s="1" t="s">
        <v>253</v>
      </c>
      <c r="G158" s="3">
        <v>443000000</v>
      </c>
      <c r="H158" s="17">
        <v>443614818</v>
      </c>
      <c r="I158" s="1">
        <v>12</v>
      </c>
      <c r="J158" s="1">
        <v>444793326</v>
      </c>
      <c r="K158" s="7">
        <f t="shared" si="16"/>
        <v>1178508</v>
      </c>
      <c r="L158" s="31" cm="1">
        <f t="array" ref="L158">GROWTH(H158,J158,K158,FALSE)</f>
        <v>1.0541703294655875</v>
      </c>
      <c r="M158" s="33">
        <f t="shared" si="17"/>
        <v>101141.55251141553</v>
      </c>
      <c r="N158" s="16">
        <f t="shared" si="10"/>
        <v>2.65660197130746E-3</v>
      </c>
      <c r="O158" s="15">
        <f t="shared" si="11"/>
        <v>-11.652065553047404</v>
      </c>
    </row>
    <row r="159" spans="1:15" s="1" customFormat="1" x14ac:dyDescent="0.4">
      <c r="A159" s="1" t="s">
        <v>254</v>
      </c>
      <c r="B159" s="1" t="s">
        <v>157</v>
      </c>
      <c r="C159" s="1" t="s">
        <v>327</v>
      </c>
      <c r="E159" s="1" t="s">
        <v>300</v>
      </c>
      <c r="F159" s="1" t="s">
        <v>255</v>
      </c>
      <c r="G159" s="3">
        <v>1700000000</v>
      </c>
      <c r="H159" s="17">
        <v>1758879651</v>
      </c>
      <c r="I159" s="1">
        <v>11</v>
      </c>
      <c r="J159" s="1">
        <v>1762138060</v>
      </c>
      <c r="K159" s="7">
        <f t="shared" si="16"/>
        <v>3258409</v>
      </c>
      <c r="L159" s="31" cm="1">
        <f t="array" ref="L159">GROWTH(H159,J159,K159,FALSE)</f>
        <v>1.0401490420319541</v>
      </c>
      <c r="M159" s="33">
        <f t="shared" si="17"/>
        <v>423412.20423412207</v>
      </c>
      <c r="N159" s="16">
        <f t="shared" ref="N159:N169" si="20">(J159-H159)/H159</f>
        <v>1.8525480115410124E-3</v>
      </c>
      <c r="O159" s="15">
        <f t="shared" ref="O159:O169" si="21">-1-((K159-M159)/M159)</f>
        <v>-7.6955953735294109</v>
      </c>
    </row>
    <row r="160" spans="1:15" s="1" customFormat="1" x14ac:dyDescent="0.4">
      <c r="A160" s="1" t="s">
        <v>256</v>
      </c>
      <c r="B160" s="1" t="s">
        <v>157</v>
      </c>
      <c r="C160" s="1" t="s">
        <v>283</v>
      </c>
      <c r="F160" s="1" t="s">
        <v>257</v>
      </c>
      <c r="G160" s="3">
        <v>6500000</v>
      </c>
      <c r="H160" s="17">
        <v>6517894</v>
      </c>
      <c r="I160" s="1">
        <v>15</v>
      </c>
      <c r="J160" s="1">
        <v>6523802</v>
      </c>
      <c r="K160" s="7">
        <f t="shared" si="16"/>
        <v>5908</v>
      </c>
      <c r="L160" s="31" cm="1">
        <f t="array" ref="L160">GROWTH(H160,J160,K160,FALSE)</f>
        <v>1.014310456110058</v>
      </c>
      <c r="M160" s="33">
        <f t="shared" si="17"/>
        <v>1187.2146118721462</v>
      </c>
      <c r="N160" s="16">
        <f t="shared" si="20"/>
        <v>9.0642775104964881E-4</v>
      </c>
      <c r="O160" s="15">
        <f t="shared" si="21"/>
        <v>-4.9763538461538452</v>
      </c>
    </row>
    <row r="161" spans="1:15" s="1" customFormat="1" x14ac:dyDescent="0.4">
      <c r="A161" s="1" t="s">
        <v>258</v>
      </c>
      <c r="B161" s="1" t="s">
        <v>157</v>
      </c>
      <c r="C161" s="1" t="s">
        <v>283</v>
      </c>
      <c r="E161" s="1" t="s">
        <v>301</v>
      </c>
      <c r="F161" s="1" t="s">
        <v>259</v>
      </c>
      <c r="G161" s="3">
        <v>132000000</v>
      </c>
      <c r="H161" s="17">
        <v>132278168</v>
      </c>
      <c r="I161" s="1">
        <v>13</v>
      </c>
      <c r="J161" s="1">
        <v>132784281</v>
      </c>
      <c r="K161" s="7">
        <f t="shared" si="16"/>
        <v>506113</v>
      </c>
      <c r="L161" s="31" cm="1">
        <f t="array" ref="L161">GROWTH(H161,J161,K161,FALSE)</f>
        <v>1.07387912827137</v>
      </c>
      <c r="M161" s="33">
        <f t="shared" si="17"/>
        <v>27818.756585879873</v>
      </c>
      <c r="N161" s="16">
        <f t="shared" si="20"/>
        <v>3.8261264700914211E-3</v>
      </c>
      <c r="O161" s="15">
        <f t="shared" si="21"/>
        <v>-18.193228674242423</v>
      </c>
    </row>
    <row r="162" spans="1:15" s="1" customFormat="1" x14ac:dyDescent="0.4">
      <c r="A162" s="1" t="s">
        <v>260</v>
      </c>
      <c r="B162" s="1" t="s">
        <v>157</v>
      </c>
      <c r="C162" s="1" t="s">
        <v>292</v>
      </c>
      <c r="D162" s="1" t="s">
        <v>312</v>
      </c>
      <c r="F162" s="1" t="s">
        <v>261</v>
      </c>
      <c r="G162" s="3">
        <v>31000</v>
      </c>
      <c r="H162" s="17">
        <v>31156</v>
      </c>
      <c r="I162" s="1">
        <v>4</v>
      </c>
      <c r="J162" s="1">
        <v>31316</v>
      </c>
      <c r="K162" s="7">
        <f t="shared" si="16"/>
        <v>160</v>
      </c>
      <c r="L162" s="31" cm="1">
        <f t="array" ref="L162">GROWTH(H162,J162,K162,FALSE)</f>
        <v>1.0542860139322745</v>
      </c>
      <c r="M162" s="33">
        <f t="shared" si="17"/>
        <v>21.232876712328768</v>
      </c>
      <c r="N162" s="16">
        <f t="shared" si="20"/>
        <v>5.1354474258569777E-3</v>
      </c>
      <c r="O162" s="15">
        <f t="shared" si="21"/>
        <v>-7.5354838709677425</v>
      </c>
    </row>
    <row r="163" spans="1:15" s="1" customFormat="1" x14ac:dyDescent="0.4">
      <c r="A163" s="1" t="s">
        <v>262</v>
      </c>
      <c r="B163" s="1" t="s">
        <v>157</v>
      </c>
      <c r="C163" s="1" t="s">
        <v>295</v>
      </c>
      <c r="F163" s="1" t="s">
        <v>263</v>
      </c>
      <c r="G163" s="3">
        <v>50000</v>
      </c>
      <c r="H163" s="17">
        <v>50753</v>
      </c>
      <c r="I163" s="1">
        <v>6</v>
      </c>
      <c r="J163" s="1">
        <v>50909</v>
      </c>
      <c r="K163" s="7">
        <f t="shared" ref="K163:K169" si="22">J163-H163</f>
        <v>156</v>
      </c>
      <c r="L163" s="31" cm="1">
        <f t="array" ref="L163">GROWTH(H163,J163,K163,FALSE)</f>
        <v>1.0337580509354967</v>
      </c>
      <c r="M163" s="33">
        <f t="shared" ref="M163:M169" si="23">G163/(I163*365)</f>
        <v>22.831050228310502</v>
      </c>
      <c r="N163" s="16">
        <f t="shared" si="20"/>
        <v>3.0737099284771341E-3</v>
      </c>
      <c r="O163" s="15">
        <f t="shared" si="21"/>
        <v>-6.8327999999999998</v>
      </c>
    </row>
    <row r="164" spans="1:15" s="1" customFormat="1" x14ac:dyDescent="0.4">
      <c r="A164" s="1" t="s">
        <v>264</v>
      </c>
      <c r="B164" s="1" t="s">
        <v>157</v>
      </c>
      <c r="C164" s="1" t="s">
        <v>292</v>
      </c>
      <c r="D164" s="1" t="s">
        <v>312</v>
      </c>
      <c r="F164" s="1" t="s">
        <v>265</v>
      </c>
      <c r="G164" s="3">
        <v>672000</v>
      </c>
      <c r="H164" s="17">
        <v>672804</v>
      </c>
      <c r="I164" s="1">
        <v>4</v>
      </c>
      <c r="J164" s="1">
        <v>675880</v>
      </c>
      <c r="K164" s="7">
        <f t="shared" si="22"/>
        <v>3076</v>
      </c>
      <c r="L164" s="31" cm="1">
        <f t="array" ref="L164">GROWTH(H164,J164,K164,FALSE)</f>
        <v>1.0629756729989661</v>
      </c>
      <c r="M164" s="33">
        <f t="shared" si="23"/>
        <v>460.27397260273972</v>
      </c>
      <c r="N164" s="16">
        <f t="shared" si="20"/>
        <v>4.5719109874495399E-3</v>
      </c>
      <c r="O164" s="15">
        <f t="shared" si="21"/>
        <v>-6.6829761904761904</v>
      </c>
    </row>
    <row r="165" spans="1:15" s="1" customFormat="1" x14ac:dyDescent="0.4">
      <c r="A165" s="1" t="s">
        <v>246</v>
      </c>
      <c r="B165" s="1" t="s">
        <v>157</v>
      </c>
      <c r="C165" s="1" t="s">
        <v>295</v>
      </c>
      <c r="F165" s="1" t="s">
        <v>266</v>
      </c>
      <c r="G165" s="3">
        <v>374000000</v>
      </c>
      <c r="H165" s="17">
        <v>374221825</v>
      </c>
      <c r="I165" s="1">
        <v>13</v>
      </c>
      <c r="J165" s="1">
        <v>377009875</v>
      </c>
      <c r="K165" s="7">
        <f t="shared" si="22"/>
        <v>2788050</v>
      </c>
      <c r="L165" s="31" cm="1">
        <f t="array" ref="L165">GROWTH(H165,J165,K165,FALSE)</f>
        <v>1.1571767496109817</v>
      </c>
      <c r="M165" s="33">
        <f t="shared" si="23"/>
        <v>78819.810326659644</v>
      </c>
      <c r="N165" s="16">
        <f t="shared" si="20"/>
        <v>7.4502602834562092E-3</v>
      </c>
      <c r="O165" s="15">
        <f t="shared" si="21"/>
        <v>-35.372452540106949</v>
      </c>
    </row>
    <row r="166" spans="1:15" s="1" customFormat="1" x14ac:dyDescent="0.4">
      <c r="A166" s="1" t="s">
        <v>267</v>
      </c>
      <c r="B166" s="1" t="s">
        <v>157</v>
      </c>
      <c r="C166" s="1" t="s">
        <v>283</v>
      </c>
      <c r="E166" s="1" t="s">
        <v>302</v>
      </c>
      <c r="F166" s="1" t="s">
        <v>268</v>
      </c>
      <c r="G166" s="3">
        <v>388000</v>
      </c>
      <c r="H166" s="17">
        <v>388369</v>
      </c>
      <c r="I166" s="1">
        <v>12</v>
      </c>
      <c r="J166" s="1">
        <v>388610</v>
      </c>
      <c r="K166" s="7">
        <f t="shared" si="22"/>
        <v>241</v>
      </c>
      <c r="L166" s="31" cm="1">
        <f t="array" ref="L166">GROWTH(H166,J166,K166,FALSE)</f>
        <v>1.0080132028120314</v>
      </c>
      <c r="M166" s="33">
        <f t="shared" si="23"/>
        <v>88.584474885844756</v>
      </c>
      <c r="N166" s="16">
        <f t="shared" si="20"/>
        <v>6.2054386421161317E-4</v>
      </c>
      <c r="O166" s="15">
        <f t="shared" si="21"/>
        <v>-2.7205670103092778</v>
      </c>
    </row>
    <row r="167" spans="1:15" s="1" customFormat="1" x14ac:dyDescent="0.4">
      <c r="A167" s="1" t="s">
        <v>269</v>
      </c>
      <c r="B167" s="1" t="s">
        <v>157</v>
      </c>
      <c r="C167" s="1" t="s">
        <v>284</v>
      </c>
      <c r="F167" s="1" t="s">
        <v>270</v>
      </c>
      <c r="G167" s="3">
        <v>4700000</v>
      </c>
      <c r="H167" s="17">
        <v>4791684</v>
      </c>
      <c r="I167" s="1">
        <v>9</v>
      </c>
      <c r="J167" s="1">
        <v>4796763</v>
      </c>
      <c r="K167" s="7">
        <f t="shared" si="22"/>
        <v>5079</v>
      </c>
      <c r="L167" s="31" cm="1">
        <f t="array" ref="L167">GROWTH(H167,J167,K167,FALSE)</f>
        <v>1.0164208419428187</v>
      </c>
      <c r="M167" s="33">
        <f t="shared" si="23"/>
        <v>1430.7458143074582</v>
      </c>
      <c r="N167" s="16">
        <f t="shared" si="20"/>
        <v>1.0599613830962141E-3</v>
      </c>
      <c r="O167" s="15">
        <f t="shared" si="21"/>
        <v>-3.5498968085106379</v>
      </c>
    </row>
    <row r="168" spans="1:15" s="1" customFormat="1" x14ac:dyDescent="0.4">
      <c r="A168" s="1" t="s">
        <v>303</v>
      </c>
      <c r="B168" s="1" t="s">
        <v>157</v>
      </c>
      <c r="C168" s="1" t="s">
        <v>283</v>
      </c>
      <c r="E168" s="1" t="s">
        <v>286</v>
      </c>
      <c r="F168" s="1" t="s">
        <v>271</v>
      </c>
      <c r="G168" s="3">
        <v>13608902</v>
      </c>
      <c r="H168" s="17">
        <v>13609297</v>
      </c>
      <c r="I168" s="1">
        <v>14</v>
      </c>
      <c r="J168" s="1">
        <v>13624605</v>
      </c>
      <c r="K168" s="7">
        <f t="shared" si="22"/>
        <v>15308</v>
      </c>
      <c r="L168" s="31" cm="1">
        <f t="array" ref="L168">GROWTH(H168,J168,K168,FALSE)</f>
        <v>1.0186271802977247</v>
      </c>
      <c r="M168" s="33">
        <f t="shared" si="23"/>
        <v>2663.1902152641878</v>
      </c>
      <c r="N168" s="16">
        <f t="shared" si="20"/>
        <v>1.12481930550858E-3</v>
      </c>
      <c r="O168" s="15">
        <f t="shared" si="21"/>
        <v>-5.7479934825013803</v>
      </c>
    </row>
    <row r="169" spans="1:15" s="1" customFormat="1" x14ac:dyDescent="0.4">
      <c r="A169" s="1" t="s">
        <v>273</v>
      </c>
      <c r="B169" s="1" t="s">
        <v>274</v>
      </c>
      <c r="F169" s="1" t="s">
        <v>275</v>
      </c>
      <c r="G169" s="3">
        <v>14450</v>
      </c>
      <c r="H169" s="17">
        <v>14450</v>
      </c>
      <c r="I169" s="1">
        <v>4</v>
      </c>
      <c r="J169" s="4"/>
      <c r="K169" s="7">
        <f t="shared" si="22"/>
        <v>-14450</v>
      </c>
      <c r="L169" s="31" t="e" cm="1">
        <f t="array" ref="L169">GROWTH(H169,J169,K169,FALSE)</f>
        <v>#VALUE!</v>
      </c>
      <c r="M169" s="33">
        <f t="shared" si="23"/>
        <v>9.8972602739726021</v>
      </c>
      <c r="N169" s="16">
        <f t="shared" si="20"/>
        <v>-1</v>
      </c>
      <c r="O169" s="15">
        <f t="shared" si="21"/>
        <v>1460</v>
      </c>
    </row>
    <row r="170" spans="1:15" s="1" customFormat="1" x14ac:dyDescent="0.4">
      <c r="A170" s="1" t="s">
        <v>319</v>
      </c>
      <c r="B170" s="1" t="s">
        <v>157</v>
      </c>
      <c r="C170" s="1" t="s">
        <v>294</v>
      </c>
      <c r="D170" s="1" t="s">
        <v>312</v>
      </c>
      <c r="F170" s="1" t="s">
        <v>313</v>
      </c>
      <c r="G170" s="3"/>
      <c r="H170" s="30"/>
      <c r="M170" s="33"/>
    </row>
    <row r="171" spans="1:15" s="1" customFormat="1" x14ac:dyDescent="0.4">
      <c r="G171" s="8"/>
      <c r="H171" s="30"/>
      <c r="K171" s="32"/>
      <c r="M171" s="33"/>
    </row>
    <row r="172" spans="1:15" s="1" customFormat="1" x14ac:dyDescent="0.4">
      <c r="G172" s="8"/>
      <c r="H172" s="30"/>
      <c r="K172" s="32"/>
      <c r="M172" s="33"/>
    </row>
    <row r="173" spans="1:15" s="1" customFormat="1" x14ac:dyDescent="0.4">
      <c r="G173" s="3">
        <v>0</v>
      </c>
      <c r="H173" s="30">
        <v>0</v>
      </c>
      <c r="M173" s="33"/>
    </row>
    <row r="174" spans="1:15" s="1" customFormat="1" x14ac:dyDescent="0.4">
      <c r="G174" s="8"/>
      <c r="H174" s="30"/>
      <c r="I174" s="6"/>
      <c r="M174" s="33"/>
    </row>
    <row r="175" spans="1:15" s="1" customFormat="1" x14ac:dyDescent="0.4">
      <c r="G175" s="8"/>
      <c r="H175" s="30"/>
      <c r="I175" s="6"/>
      <c r="M175" s="33"/>
    </row>
    <row r="176" spans="1:15" s="1" customFormat="1" x14ac:dyDescent="0.4">
      <c r="G176" s="3"/>
      <c r="H176" s="30"/>
      <c r="I176" s="6"/>
      <c r="M176" s="33"/>
    </row>
    <row r="177" spans="7:13" s="1" customFormat="1" x14ac:dyDescent="0.4">
      <c r="G177" s="3"/>
      <c r="H177" s="30"/>
      <c r="M177" s="33"/>
    </row>
  </sheetData>
  <sortState xmlns:xlrd2="http://schemas.microsoft.com/office/spreadsheetml/2017/richdata2" ref="A2:I151">
    <sortCondition descending="1" ref="G2:G151"/>
  </sortState>
  <mergeCells count="1">
    <mergeCell ref="A1:O1"/>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Disclaimers</vt:lpstr>
      <vt:lpstr>Increase % views per GENRE </vt:lpstr>
      <vt:lpstr>Increase # views per ARTIST</vt:lpstr>
      <vt:lpstr>Increase % views per ARTIST</vt:lpstr>
      <vt:lpstr>American RAP-Beat quality</vt:lpstr>
      <vt:lpstr>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Quigless</dc:creator>
  <cp:lastModifiedBy>Matthew Quigless</cp:lastModifiedBy>
  <dcterms:created xsi:type="dcterms:W3CDTF">2023-08-21T08:20:42Z</dcterms:created>
  <dcterms:modified xsi:type="dcterms:W3CDTF">2023-08-31T12:06:47Z</dcterms:modified>
</cp:coreProperties>
</file>