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bethannmclaughlinmara/Desktop/Working Coursera Data/"/>
    </mc:Choice>
  </mc:AlternateContent>
  <xr:revisionPtr revIDLastSave="0" documentId="13_ncr:40009_{D3F2C2A0-FD69-FD46-8842-55496EB05D97}" xr6:coauthVersionLast="47" xr6:coauthVersionMax="47" xr10:uidLastSave="{00000000-0000-0000-0000-000000000000}"/>
  <bookViews>
    <workbookView xWindow="1980" yWindow="960" windowWidth="26020" windowHeight="17040"/>
  </bookViews>
  <sheets>
    <sheet name="Dashboard" sheetId="10" r:id="rId1"/>
    <sheet name="Monthly Data cyclistic" sheetId="2" r:id="rId2"/>
    <sheet name="Cleaner Montly Data" sheetId="3" r:id="rId3"/>
    <sheet name="data" sheetId="1" r:id="rId4"/>
    <sheet name="Top Start Station Name 2022" sheetId="8" r:id="rId5"/>
  </sheets>
  <definedNames>
    <definedName name="Sheet_2_Table_1" localSheetId="4">'Top Start Station Name 2022'!$A$4:$F$30</definedName>
  </definedName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0" l="1"/>
  <c r="M48" i="10" s="1"/>
  <c r="C21" i="8"/>
  <c r="C22" i="8"/>
  <c r="C23" i="8"/>
  <c r="C24" i="8"/>
  <c r="C25" i="8"/>
  <c r="C26" i="8"/>
  <c r="C27" i="8"/>
  <c r="C28" i="8"/>
  <c r="C29" i="8"/>
  <c r="C30" i="8"/>
  <c r="C20" i="8"/>
  <c r="B31" i="8"/>
  <c r="C6" i="8"/>
  <c r="C7" i="8"/>
  <c r="C8" i="8"/>
  <c r="C9" i="8"/>
  <c r="C10" i="8"/>
  <c r="C11" i="8"/>
  <c r="C12" i="8"/>
  <c r="C13" i="8"/>
  <c r="C14" i="8"/>
  <c r="C15" i="8"/>
  <c r="C16" i="8"/>
  <c r="B17" i="8"/>
  <c r="D28" i="1"/>
  <c r="C43" i="1"/>
  <c r="D27" i="1"/>
  <c r="D3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D41" i="1"/>
  <c r="D34" i="1"/>
  <c r="D35" i="1"/>
  <c r="D42" i="1"/>
  <c r="C32" i="1"/>
  <c r="D43" i="1"/>
  <c r="C36" i="1"/>
  <c r="D32" i="1"/>
  <c r="C37" i="1"/>
  <c r="D33" i="1"/>
  <c r="C38" i="1"/>
  <c r="D39" i="1"/>
  <c r="C39" i="1"/>
  <c r="E2" i="1"/>
  <c r="D40" i="1"/>
  <c r="C40" i="1"/>
  <c r="D36" i="1"/>
  <c r="C33" i="1"/>
  <c r="C41" i="1"/>
  <c r="D37" i="1"/>
  <c r="C34" i="1"/>
  <c r="C42" i="1"/>
  <c r="C35" i="1"/>
  <c r="C45" i="1"/>
  <c r="D45" i="1"/>
  <c r="H6" i="3"/>
  <c r="H11" i="3"/>
  <c r="H5" i="3"/>
  <c r="H10" i="3"/>
  <c r="H14" i="3"/>
  <c r="H9" i="3"/>
  <c r="H16" i="3"/>
  <c r="H12" i="3"/>
  <c r="H8" i="3"/>
  <c r="H15" i="3"/>
  <c r="H13" i="3"/>
  <c r="I12" i="3"/>
  <c r="H7" i="3"/>
  <c r="I15" i="3"/>
  <c r="I13" i="3"/>
  <c r="I7" i="3"/>
  <c r="I10" i="3"/>
  <c r="I9" i="3"/>
  <c r="I5" i="3"/>
  <c r="I8" i="3"/>
  <c r="I16" i="3"/>
  <c r="I14" i="3"/>
  <c r="I11" i="3"/>
  <c r="I6" i="3"/>
</calcChain>
</file>

<file path=xl/connections.xml><?xml version="1.0" encoding="utf-8"?>
<connections xmlns="http://schemas.openxmlformats.org/spreadsheetml/2006/main">
  <connection id="1" name="Sheet 2-Table 1" type="6" refreshedVersion="4" background="1" saveData="1">
    <textPr codePage="10000" sourceFile="/Users/bethannmclaughlinmara/Desktop/top_12_stations w long lat /Sheet 2-Table 1.csv" comma="1">
      <textFields count="5">
        <textField type="text"/>
        <textField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<sst xmlns="http://schemas.openxmlformats.org/spreadsheetml/2006/main" count="276" uniqueCount="75">
  <si>
    <t>month</t>
  </si>
  <si>
    <t>Count</t>
  </si>
  <si>
    <t>member</t>
  </si>
  <si>
    <t>Sum of Count</t>
  </si>
  <si>
    <t>Column Labels</t>
  </si>
  <si>
    <t>Row Labels</t>
  </si>
  <si>
    <t>(blank)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</si>
  <si>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</si>
  <si>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</si>
  <si>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</si>
  <si>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</si>
  <si>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</si>
  <si>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</si>
  <si>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</si>
  <si>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</si>
  <si>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</si>
  <si>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</si>
  <si>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</si>
  <si>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</si>
  <si>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</si>
  <si>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Casual </t>
  </si>
  <si>
    <t>Casual</t>
  </si>
  <si>
    <t>Member_Casual</t>
  </si>
  <si>
    <t>Member</t>
  </si>
  <si>
    <t>month number</t>
  </si>
  <si>
    <t xml:space="preserve">Grand Total </t>
  </si>
  <si>
    <t>Percent Usage by Month</t>
  </si>
  <si>
    <t>rideable_type</t>
  </si>
  <si>
    <t>count</t>
  </si>
  <si>
    <t>casual</t>
  </si>
  <si>
    <t>Classic</t>
  </si>
  <si>
    <t>Docked</t>
  </si>
  <si>
    <t>Electric</t>
  </si>
  <si>
    <t>No Data</t>
  </si>
  <si>
    <t>User</t>
  </si>
  <si>
    <t>Bike</t>
  </si>
  <si>
    <t xml:space="preserve">Trend </t>
  </si>
  <si>
    <t>Trend</t>
  </si>
  <si>
    <t>Streeter Dr &amp; Grand Ave</t>
  </si>
  <si>
    <t>DuSable Lake Shore Dr &amp; Monroe St</t>
  </si>
  <si>
    <t>Millennium Park</t>
  </si>
  <si>
    <t>Michigan Ave &amp; Oak St</t>
  </si>
  <si>
    <t>Kingsbury St &amp; Kinzie St</t>
  </si>
  <si>
    <t>DuSable Lake Shore Dr &amp; North Blvd</t>
  </si>
  <si>
    <t>Clark St &amp; Elm St</t>
  </si>
  <si>
    <t>Wells St &amp; Concord Ln</t>
  </si>
  <si>
    <t>Shedd Aquarium</t>
  </si>
  <si>
    <t>University Ave &amp; 57th St</t>
  </si>
  <si>
    <t>Clinton St &amp; Washington Blvd</t>
  </si>
  <si>
    <t>Ellis Ave &amp; 60th St</t>
  </si>
  <si>
    <t>Loomis St &amp; Lexington St</t>
  </si>
  <si>
    <t>Wells St &amp; Elm St</t>
  </si>
  <si>
    <t>Clinton St &amp; Madison St</t>
  </si>
  <si>
    <t>Theater on the Lake</t>
  </si>
  <si>
    <t>Broadway &amp; Barry Ave</t>
  </si>
  <si>
    <t>Dusable Harbor</t>
  </si>
  <si>
    <t>Clark St &amp; Armitage Ave</t>
  </si>
  <si>
    <t>Indiana Ave &amp; Roosevelt Rd</t>
  </si>
  <si>
    <t>Start Station</t>
  </si>
  <si>
    <t>Latitude</t>
  </si>
  <si>
    <t>Longitude</t>
  </si>
  <si>
    <t>Member Type</t>
  </si>
  <si>
    <t>Member Top Start Station Name in Descending Order</t>
  </si>
  <si>
    <t>Casual Top Start Station Name in Descending Order</t>
  </si>
  <si>
    <t>Month</t>
  </si>
  <si>
    <t>sum</t>
  </si>
  <si>
    <t>Column2</t>
  </si>
  <si>
    <t>Column3</t>
  </si>
  <si>
    <t>Column4</t>
  </si>
  <si>
    <t>Column5</t>
  </si>
  <si>
    <t>Column6</t>
  </si>
  <si>
    <t>Column7</t>
  </si>
  <si>
    <t>Member Top Start Station Name</t>
  </si>
  <si>
    <t>Member Top Station</t>
  </si>
  <si>
    <t>Casual Top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</si>
</sst>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36" x14ac:knownFonts="1">
    <font>
      <b/>
      <sz val="12"/>
      <color theme="1"/>
      <name val="Calibri"/>
      <family val="2"/>
      <scheme val="minor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FFFF"/>
      <name val="Monaco"/>
      <family val="2"/>
    </font>
    <font>
      <sz val="12"/>
      <color theme="1"/>
      <name val="Calibri"/>
      <family val="2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b/>
      <sz val="18"/>
      <color theme="0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 tint="4.9989318521683403E-2"/>
      <name val="Calibri"/>
      <family val="2"/>
      <scheme val="minor"/>
    </font>
    <font>
      <sz val="28"/>
      <color theme="1" tint="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 (Body)"/>
    </font>
    <font>
      <sz val="18"/>
      <color theme="1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color rgb="FF002060"/>
      <name val="Calibri (Body)"/>
    </font>
    <font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9162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7" fillId="33" borderId="10" xfId="0" applyFont="1" applyFill="1" applyBorder="1" applyAlignment="1">
      <alignment horizontal="left"/>
    </xf>
    <xf numFmtId="0" fontId="17" fillId="33" borderId="10" xfId="0" applyNumberFormat="1" applyFont="1" applyFill="1" applyBorder="1"/>
    <xf numFmtId="10" fontId="0" fillId="0" borderId="0" xfId="0" applyNumberFormat="1"/>
    <xf numFmtId="10" fontId="19" fillId="0" borderId="0" xfId="0" applyNumberFormat="1" applyFont="1"/>
    <xf numFmtId="1" fontId="20" fillId="0" borderId="0" xfId="0" applyNumberFormat="1" applyFont="1"/>
    <xf numFmtId="168" fontId="0" fillId="0" borderId="0" xfId="0" applyNumberFormat="1"/>
    <xf numFmtId="168" fontId="20" fillId="0" borderId="0" xfId="0" applyNumberFormat="1" applyFont="1"/>
    <xf numFmtId="0" fontId="21" fillId="0" borderId="0" xfId="0" applyFont="1"/>
    <xf numFmtId="0" fontId="22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pivotButton="1" applyBorder="1"/>
    <xf numFmtId="0" fontId="0" fillId="0" borderId="14" xfId="0" applyBorder="1"/>
    <xf numFmtId="0" fontId="0" fillId="0" borderId="15" xfId="0" applyBorder="1"/>
    <xf numFmtId="0" fontId="0" fillId="0" borderId="16" xfId="0" applyNumberFormat="1" applyBorder="1"/>
    <xf numFmtId="0" fontId="0" fillId="0" borderId="14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1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Border="1"/>
    <xf numFmtId="0" fontId="0" fillId="0" borderId="0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20" xfId="0" applyNumberFormat="1" applyBorder="1"/>
    <xf numFmtId="0" fontId="17" fillId="33" borderId="21" xfId="0" applyFont="1" applyFill="1" applyBorder="1"/>
    <xf numFmtId="0" fontId="0" fillId="0" borderId="22" xfId="0" applyBorder="1"/>
    <xf numFmtId="1" fontId="0" fillId="0" borderId="0" xfId="0" applyNumberFormat="1"/>
    <xf numFmtId="0" fontId="0" fillId="34" borderId="22" xfId="0" applyFill="1" applyBorder="1"/>
    <xf numFmtId="1" fontId="0" fillId="34" borderId="22" xfId="0" applyNumberFormat="1" applyFill="1" applyBorder="1"/>
    <xf numFmtId="49" fontId="0" fillId="34" borderId="0" xfId="0" applyNumberFormat="1" applyFill="1"/>
    <xf numFmtId="0" fontId="20" fillId="34" borderId="0" xfId="0" applyFont="1" applyFill="1"/>
    <xf numFmtId="1" fontId="2" fillId="34" borderId="0" xfId="0" applyNumberFormat="1" applyFont="1" applyFill="1"/>
    <xf numFmtId="49" fontId="20" fillId="34" borderId="0" xfId="0" applyNumberFormat="1" applyFont="1" applyFill="1"/>
    <xf numFmtId="49" fontId="0" fillId="34" borderId="22" xfId="0" applyNumberFormat="1" applyFill="1" applyBorder="1"/>
    <xf numFmtId="0" fontId="0" fillId="35" borderId="22" xfId="0" applyFill="1" applyBorder="1"/>
    <xf numFmtId="1" fontId="0" fillId="35" borderId="22" xfId="0" applyNumberFormat="1" applyFill="1" applyBorder="1"/>
    <xf numFmtId="49" fontId="0" fillId="35" borderId="0" xfId="0" applyNumberFormat="1" applyFill="1"/>
    <xf numFmtId="0" fontId="0" fillId="35" borderId="0" xfId="0" applyFill="1"/>
    <xf numFmtId="1" fontId="0" fillId="35" borderId="0" xfId="0" applyNumberFormat="1" applyFill="1"/>
    <xf numFmtId="0" fontId="2" fillId="35" borderId="0" xfId="0" applyFont="1" applyFill="1"/>
    <xf numFmtId="1" fontId="2" fillId="35" borderId="0" xfId="0" applyNumberFormat="1" applyFont="1" applyFill="1"/>
    <xf numFmtId="49" fontId="2" fillId="35" borderId="0" xfId="0" applyNumberFormat="1" applyFont="1" applyFill="1"/>
    <xf numFmtId="49" fontId="0" fillId="35" borderId="22" xfId="0" applyNumberFormat="1" applyFill="1" applyBorder="1"/>
    <xf numFmtId="0" fontId="0" fillId="0" borderId="0" xfId="0" applyFill="1" applyBorder="1"/>
    <xf numFmtId="0" fontId="23" fillId="35" borderId="22" xfId="0" applyFont="1" applyFill="1" applyBorder="1"/>
    <xf numFmtId="49" fontId="23" fillId="34" borderId="22" xfId="0" applyNumberFormat="1" applyFont="1" applyFill="1" applyBorder="1"/>
    <xf numFmtId="0" fontId="24" fillId="0" borderId="0" xfId="0" applyFont="1"/>
    <xf numFmtId="0" fontId="25" fillId="0" borderId="0" xfId="0" applyFont="1" applyAlignment="1">
      <alignment horizontal="center"/>
    </xf>
    <xf numFmtId="0" fontId="26" fillId="33" borderId="21" xfId="0" applyFont="1" applyFill="1" applyBorder="1" applyAlignment="1">
      <alignment horizontal="center"/>
    </xf>
    <xf numFmtId="0" fontId="26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/>
    <xf numFmtId="0" fontId="24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" fillId="8" borderId="0" xfId="7"/>
    <xf numFmtId="49" fontId="2" fillId="8" borderId="0" xfId="7" applyNumberFormat="1" applyBorder="1"/>
    <xf numFmtId="0" fontId="2" fillId="8" borderId="0" xfId="7" applyBorder="1" applyAlignment="1">
      <alignment horizontal="center"/>
    </xf>
    <xf numFmtId="1" fontId="2" fillId="8" borderId="0" xfId="7" applyNumberFormat="1" applyBorder="1"/>
    <xf numFmtId="0" fontId="2" fillId="8" borderId="0" xfId="7" applyBorder="1"/>
    <xf numFmtId="1" fontId="2" fillId="8" borderId="0" xfId="7" applyNumberFormat="1" applyBorder="1" applyAlignment="1">
      <alignment horizontal="center"/>
    </xf>
    <xf numFmtId="0" fontId="30" fillId="8" borderId="0" xfId="7" applyFont="1" applyBorder="1" applyAlignment="1">
      <alignment horizontal="center"/>
    </xf>
    <xf numFmtId="0" fontId="30" fillId="8" borderId="0" xfId="7" applyFont="1" applyAlignment="1">
      <alignment horizontal="center"/>
    </xf>
    <xf numFmtId="0" fontId="32" fillId="0" borderId="0" xfId="0" applyFont="1"/>
    <xf numFmtId="0" fontId="33" fillId="0" borderId="0" xfId="0" applyFont="1"/>
    <xf numFmtId="0" fontId="31" fillId="8" borderId="0" xfId="7" applyFont="1" applyBorder="1"/>
    <xf numFmtId="0" fontId="32" fillId="0" borderId="0" xfId="0" applyFont="1" applyAlignment="1">
      <alignment horizontal="center"/>
    </xf>
    <xf numFmtId="1" fontId="35" fillId="8" borderId="0" xfId="7" applyNumberFormat="1" applyFont="1" applyBorder="1"/>
    <xf numFmtId="0" fontId="35" fillId="8" borderId="0" xfId="7" applyFont="1" applyBorder="1"/>
    <xf numFmtId="49" fontId="35" fillId="8" borderId="0" xfId="7" applyNumberFormat="1" applyFont="1" applyBorder="1"/>
    <xf numFmtId="0" fontId="0" fillId="0" borderId="23" xfId="0" applyBorder="1" applyAlignment="1">
      <alignment shrinkToFit="1"/>
    </xf>
    <xf numFmtId="0" fontId="31" fillId="8" borderId="24" xfId="7" applyFont="1" applyBorder="1" applyAlignment="1">
      <alignment shrinkToFit="1"/>
    </xf>
    <xf numFmtId="0" fontId="30" fillId="8" borderId="25" xfId="7" applyFont="1" applyBorder="1" applyAlignment="1">
      <alignment horizontal="left" shrinkToFit="1"/>
    </xf>
    <xf numFmtId="0" fontId="2" fillId="8" borderId="26" xfId="7" applyBorder="1" applyAlignment="1">
      <alignment shrinkToFit="1"/>
    </xf>
    <xf numFmtId="49" fontId="34" fillId="8" borderId="0" xfId="7" applyNumberFormat="1" applyFont="1" applyBorder="1" applyAlignment="1">
      <alignment shrinkToFit="1"/>
    </xf>
    <xf numFmtId="0" fontId="35" fillId="8" borderId="27" xfId="7" applyFont="1" applyBorder="1" applyAlignment="1">
      <alignment horizontal="center" shrinkToFit="1"/>
    </xf>
    <xf numFmtId="49" fontId="31" fillId="8" borderId="0" xfId="7" applyNumberFormat="1" applyFont="1" applyBorder="1" applyAlignment="1">
      <alignment shrinkToFit="1"/>
    </xf>
    <xf numFmtId="0" fontId="31" fillId="8" borderId="27" xfId="7" applyFont="1" applyBorder="1" applyAlignment="1">
      <alignment horizontal="center" shrinkToFit="1"/>
    </xf>
    <xf numFmtId="0" fontId="30" fillId="8" borderId="27" xfId="7" applyFont="1" applyBorder="1" applyAlignment="1">
      <alignment horizontal="center" shrinkToFit="1"/>
    </xf>
    <xf numFmtId="0" fontId="28" fillId="8" borderId="26" xfId="7" applyFont="1" applyBorder="1" applyAlignment="1">
      <alignment shrinkToFit="1"/>
    </xf>
    <xf numFmtId="49" fontId="31" fillId="8" borderId="0" xfId="7" applyNumberFormat="1" applyFont="1" applyBorder="1" applyAlignment="1">
      <alignment horizontal="left" shrinkToFit="1"/>
    </xf>
    <xf numFmtId="0" fontId="2" fillId="8" borderId="28" xfId="7" applyBorder="1" applyAlignment="1">
      <alignment horizontal="center" shrinkToFit="1"/>
    </xf>
    <xf numFmtId="0" fontId="30" fillId="8" borderId="29" xfId="7" applyFont="1" applyBorder="1" applyAlignment="1">
      <alignment horizontal="center" shrinkToFit="1"/>
    </xf>
    <xf numFmtId="0" fontId="30" fillId="8" borderId="30" xfId="7" applyFont="1" applyBorder="1" applyAlignment="1">
      <alignment horizontal="center" shrinkToFi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3">
    <dxf>
      <font>
        <strike val="0"/>
        <outline val="0"/>
        <shadow val="0"/>
        <u val="none"/>
        <vertAlign val="baseline"/>
        <sz val="18"/>
        <color theme="1"/>
      </font>
      <alignment horizontal="center" vertical="bottom" textRotation="0" wrapText="0" indent="0" justifyLastLine="0" shrinkToFit="1" readingOrder="0"/>
      <border diagonalUp="0" diagonalDown="0">
        <left/>
        <right style="double">
          <color auto="1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8"/>
        <color rgb="FF002060"/>
      </font>
      <numFmt numFmtId="30" formatCode="@"/>
      <alignment vertical="bottom" textRotation="0" wrapText="0" justifyLastLine="0" shrinkToFit="1" readingOrder="0"/>
    </dxf>
    <dxf>
      <numFmt numFmtId="1" formatCode="0"/>
    </dxf>
    <dxf>
      <numFmt numFmtId="30" formatCode="@"/>
    </dxf>
    <dxf>
      <font>
        <b val="0"/>
        <strike val="0"/>
        <outline val="0"/>
        <shadow val="0"/>
        <u val="none"/>
        <vertAlign val="baseline"/>
        <sz val="28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24"/>
        <color theme="1" tint="4.9989318521683403E-2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24"/>
        <color theme="1" tint="4.9989318521683403E-2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24"/>
        <color theme="1" tint="4.9989318521683403E-2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 tint="4.9989318521683403E-2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2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border outline="0">
        <top style="medium">
          <color auto="1"/>
        </top>
        <bottom style="medium">
          <color auto="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colors>
    <mruColors>
      <color rgb="FFE9754F"/>
      <color rgb="FFEB4C0B"/>
      <color rgb="FFE99162"/>
      <color rgb="FFE4A2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21672290963629"/>
          <c:y val="0.16802597689307527"/>
          <c:w val="0.7753117363562313"/>
          <c:h val="0.691438106435790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'Monthly Data cyclistic'!$B$20</c:f>
              <c:strCache>
                <c:ptCount val="1"/>
                <c:pt idx="0">
                  <c:v>Casual </c:v>
                </c:pt>
              </c:strCache>
            </c:strRef>
          </c:tx>
          <c:spPr>
            <a:solidFill>
              <a:schemeClr val="accent3">
                <a:lumMod val="75000"/>
                <a:alpha val="55329"/>
              </a:schemeClr>
            </a:solidFill>
            <a:ln w="25400">
              <a:noFill/>
            </a:ln>
          </c:spPr>
          <c:invertIfNegative val="0"/>
          <c:cat>
            <c:strRef>
              <c:f>'Monthly Data cyclistic'!$A$21:$A$32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Data cyclistic'!$B$21:$B$32</c:f>
              <c:numCache>
                <c:formatCode>General</c:formatCode>
                <c:ptCount val="12"/>
                <c:pt idx="0">
                  <c:v>18520</c:v>
                </c:pt>
                <c:pt idx="1">
                  <c:v>21416</c:v>
                </c:pt>
                <c:pt idx="2">
                  <c:v>89882</c:v>
                </c:pt>
                <c:pt idx="3">
                  <c:v>91897</c:v>
                </c:pt>
                <c:pt idx="4">
                  <c:v>220246</c:v>
                </c:pt>
                <c:pt idx="5">
                  <c:v>369051</c:v>
                </c:pt>
                <c:pt idx="6">
                  <c:v>406055</c:v>
                </c:pt>
                <c:pt idx="7">
                  <c:v>358924</c:v>
                </c:pt>
                <c:pt idx="8">
                  <c:v>296697</c:v>
                </c:pt>
                <c:pt idx="9">
                  <c:v>208989</c:v>
                </c:pt>
                <c:pt idx="10">
                  <c:v>100772</c:v>
                </c:pt>
                <c:pt idx="11">
                  <c:v>44894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3-8D41-9C0F-A6C6B5DAC622}"/>
            </c:ext>
          </c:extLst>
        </c:ser>
        <c:ser>
          <c:idx val="1"/>
          <c:order val="1"/>
          <c:tx>
            <c:strRef>
              <c:f>'Monthly Data cyclistic'!$C$20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rgbClr val="E99162"/>
            </a:solidFill>
            <a:ln w="25400">
              <a:noFill/>
            </a:ln>
          </c:spPr>
          <c:invertIfNegative val="0"/>
          <c:cat>
            <c:strRef>
              <c:f>'Monthly Data cyclistic'!$A$21:$A$32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Data cyclistic'!$C$21:$C$32</c:f>
              <c:numCache>
                <c:formatCode>General</c:formatCode>
                <c:ptCount val="12"/>
                <c:pt idx="0">
                  <c:v>85250</c:v>
                </c:pt>
                <c:pt idx="1">
                  <c:v>94193</c:v>
                </c:pt>
                <c:pt idx="2">
                  <c:v>194160</c:v>
                </c:pt>
                <c:pt idx="3">
                  <c:v>180663</c:v>
                </c:pt>
                <c:pt idx="4">
                  <c:v>282299</c:v>
                </c:pt>
                <c:pt idx="5">
                  <c:v>400153</c:v>
                </c:pt>
                <c:pt idx="6">
                  <c:v>417433</c:v>
                </c:pt>
                <c:pt idx="7">
                  <c:v>427008</c:v>
                </c:pt>
                <c:pt idx="8">
                  <c:v>404637</c:v>
                </c:pt>
                <c:pt idx="9">
                  <c:v>349696</c:v>
                </c:pt>
                <c:pt idx="10">
                  <c:v>236963</c:v>
                </c:pt>
                <c:pt idx="11">
                  <c:v>136912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3-8D41-9C0F-A6C6B5DAC622}"/>
            </c:ext>
          </c:extLst>
        </c:ser>
        <c:ser>
          <c:idx val="2"/>
          <c:order val="2"/>
          <c:tx>
            <c:strRef>
              <c:f>'Monthly Data cyclistic'!$D$20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</c:spPr>
          <c:invertIfNegative val="0"/>
          <c:cat>
            <c:strRef>
              <c:f>'Monthly Data cyclistic'!$A$21:$A$32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Data cyclistic'!$D$21:$D$32</c:f>
              <c:numCache>
                <c:formatCode>General</c:formatCode>
                <c:ptCount val="12"/>
                <c:pt idx="0">
                  <c:v>103770</c:v>
                </c:pt>
                <c:pt idx="1">
                  <c:v>115609</c:v>
                </c:pt>
                <c:pt idx="2">
                  <c:v>284042</c:v>
                </c:pt>
                <c:pt idx="3">
                  <c:v>272560</c:v>
                </c:pt>
                <c:pt idx="4">
                  <c:v>502545</c:v>
                </c:pt>
                <c:pt idx="5">
                  <c:v>769204</c:v>
                </c:pt>
                <c:pt idx="6">
                  <c:v>823488</c:v>
                </c:pt>
                <c:pt idx="7">
                  <c:v>785932</c:v>
                </c:pt>
                <c:pt idx="8">
                  <c:v>701334</c:v>
                </c:pt>
                <c:pt idx="9">
                  <c:v>558685</c:v>
                </c:pt>
                <c:pt idx="10">
                  <c:v>337735</c:v>
                </c:pt>
                <c:pt idx="11">
                  <c:v>181806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3-8D41-9C0F-A6C6B5DAC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4285583"/>
        <c:axId val="1"/>
      </c:barChart>
      <c:catAx>
        <c:axId val="142428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285583"/>
        <c:crosses val="autoZero"/>
        <c:crossBetween val="between"/>
        <c:majorUnit val="500000"/>
        <c:minorUnit val="200000"/>
      </c:valAx>
      <c:spPr>
        <a:noFill/>
        <a:ln w="25400">
          <a:noFill/>
        </a:ln>
      </c:spPr>
    </c:plotArea>
    <c:legend>
      <c:legendPos val="l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922565633161192"/>
          <c:y val="0.2155039002134079"/>
          <c:w val="0.25596218658848069"/>
          <c:h val="0.26741147356580425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Monthly Rides by User Type</a:t>
            </a:r>
          </a:p>
        </c:rich>
      </c:tx>
      <c:layout>
        <c:manualLayout>
          <c:xMode val="edge"/>
          <c:yMode val="edge"/>
          <c:x val="0.27564112136844965"/>
          <c:y val="8.14479176548714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98136709204453"/>
          <c:y val="0.22567617961781927"/>
          <c:w val="0.7753117363562313"/>
          <c:h val="0.691438106435790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'Monthly Data cyclistic'!$B$20</c:f>
              <c:strCache>
                <c:ptCount val="1"/>
                <c:pt idx="0">
                  <c:v>Casual </c:v>
                </c:pt>
              </c:strCache>
            </c:strRef>
          </c:tx>
          <c:spPr>
            <a:solidFill>
              <a:srgbClr val="92278F"/>
            </a:solidFill>
            <a:ln w="25400">
              <a:noFill/>
            </a:ln>
          </c:spPr>
          <c:invertIfNegative val="0"/>
          <c:cat>
            <c:strRef>
              <c:f>'Monthly Data cyclistic'!$A$21:$A$32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Data cyclistic'!$B$21:$B$32</c:f>
              <c:numCache>
                <c:formatCode>General</c:formatCode>
                <c:ptCount val="12"/>
                <c:pt idx="0">
                  <c:v>18520</c:v>
                </c:pt>
                <c:pt idx="1">
                  <c:v>21416</c:v>
                </c:pt>
                <c:pt idx="2">
                  <c:v>89882</c:v>
                </c:pt>
                <c:pt idx="3">
                  <c:v>91897</c:v>
                </c:pt>
                <c:pt idx="4">
                  <c:v>220246</c:v>
                </c:pt>
                <c:pt idx="5">
                  <c:v>369051</c:v>
                </c:pt>
                <c:pt idx="6">
                  <c:v>406055</c:v>
                </c:pt>
                <c:pt idx="7">
                  <c:v>358924</c:v>
                </c:pt>
                <c:pt idx="8">
                  <c:v>296697</c:v>
                </c:pt>
                <c:pt idx="9">
                  <c:v>208989</c:v>
                </c:pt>
                <c:pt idx="10">
                  <c:v>100772</c:v>
                </c:pt>
                <c:pt idx="11">
                  <c:v>44894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2-2A43-B3D3-4407FCDB83AF}"/>
            </c:ext>
          </c:extLst>
        </c:ser>
        <c:ser>
          <c:idx val="1"/>
          <c:order val="1"/>
          <c:tx>
            <c:strRef>
              <c:f>'Monthly Data cyclistic'!$C$20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rgbClr val="9B57D3"/>
            </a:solidFill>
            <a:ln w="25400">
              <a:noFill/>
            </a:ln>
          </c:spPr>
          <c:invertIfNegative val="0"/>
          <c:cat>
            <c:strRef>
              <c:f>'Monthly Data cyclistic'!$A$21:$A$32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Data cyclistic'!$C$21:$C$32</c:f>
              <c:numCache>
                <c:formatCode>General</c:formatCode>
                <c:ptCount val="12"/>
                <c:pt idx="0">
                  <c:v>85250</c:v>
                </c:pt>
                <c:pt idx="1">
                  <c:v>94193</c:v>
                </c:pt>
                <c:pt idx="2">
                  <c:v>194160</c:v>
                </c:pt>
                <c:pt idx="3">
                  <c:v>180663</c:v>
                </c:pt>
                <c:pt idx="4">
                  <c:v>282299</c:v>
                </c:pt>
                <c:pt idx="5">
                  <c:v>400153</c:v>
                </c:pt>
                <c:pt idx="6">
                  <c:v>417433</c:v>
                </c:pt>
                <c:pt idx="7">
                  <c:v>427008</c:v>
                </c:pt>
                <c:pt idx="8">
                  <c:v>404637</c:v>
                </c:pt>
                <c:pt idx="9">
                  <c:v>349696</c:v>
                </c:pt>
                <c:pt idx="10">
                  <c:v>236963</c:v>
                </c:pt>
                <c:pt idx="11">
                  <c:v>136912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2-2A43-B3D3-4407FCDB83AF}"/>
            </c:ext>
          </c:extLst>
        </c:ser>
        <c:ser>
          <c:idx val="2"/>
          <c:order val="2"/>
          <c:tx>
            <c:strRef>
              <c:f>'Monthly Data cyclistic'!$D$20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rgbClr val="755DD9"/>
            </a:solidFill>
            <a:ln w="25400">
              <a:noFill/>
            </a:ln>
          </c:spPr>
          <c:invertIfNegative val="0"/>
          <c:cat>
            <c:strRef>
              <c:f>'Monthly Data cyclistic'!$A$21:$A$32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Data cyclistic'!$D$21:$D$32</c:f>
              <c:numCache>
                <c:formatCode>General</c:formatCode>
                <c:ptCount val="12"/>
                <c:pt idx="0">
                  <c:v>103770</c:v>
                </c:pt>
                <c:pt idx="1">
                  <c:v>115609</c:v>
                </c:pt>
                <c:pt idx="2">
                  <c:v>284042</c:v>
                </c:pt>
                <c:pt idx="3">
                  <c:v>272560</c:v>
                </c:pt>
                <c:pt idx="4">
                  <c:v>502545</c:v>
                </c:pt>
                <c:pt idx="5">
                  <c:v>769204</c:v>
                </c:pt>
                <c:pt idx="6">
                  <c:v>823488</c:v>
                </c:pt>
                <c:pt idx="7">
                  <c:v>785932</c:v>
                </c:pt>
                <c:pt idx="8">
                  <c:v>701334</c:v>
                </c:pt>
                <c:pt idx="9">
                  <c:v>558685</c:v>
                </c:pt>
                <c:pt idx="10">
                  <c:v>337735</c:v>
                </c:pt>
                <c:pt idx="11">
                  <c:v>181806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2-2A43-B3D3-4407FCDB8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4244335"/>
        <c:axId val="1"/>
      </c:barChart>
      <c:catAx>
        <c:axId val="142424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244335"/>
        <c:crosses val="autoZero"/>
        <c:crossBetween val="between"/>
        <c:majorUnit val="500000"/>
        <c:minorUnit val="200000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20258620689655171"/>
          <c:y val="0.21261621288302815"/>
          <c:w val="0.19070306136301929"/>
          <c:h val="0.20741153590740916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"Monthly Ride Share Trends: Casual vs Member Users as a Percentage of Total Rides"</a:t>
            </a:r>
          </a:p>
        </c:rich>
      </c:tx>
      <c:layout>
        <c:manualLayout>
          <c:xMode val="edge"/>
          <c:yMode val="edge"/>
          <c:x val="0.1037865743435767"/>
          <c:y val="3.783777027871516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4472C4"/>
              </a:solidFill>
              <a:ln w="6350">
                <a:noFill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data!$A$32:$B$43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data!$C$32:$C$43</c:f>
              <c:numCache>
                <c:formatCode>0.0</c:formatCode>
                <c:ptCount val="12"/>
                <c:pt idx="0">
                  <c:v>0.83845559377098122</c:v>
                </c:pt>
                <c:pt idx="1">
                  <c:v>0.96956614450320366</c:v>
                </c:pt>
                <c:pt idx="2">
                  <c:v>4.0692260086027714</c:v>
                </c:pt>
                <c:pt idx="3">
                  <c:v>4.1604510637565797</c:v>
                </c:pt>
                <c:pt idx="4">
                  <c:v>9.9711928026826957</c:v>
                </c:pt>
                <c:pt idx="5">
                  <c:v>16.70803862509581</c:v>
                </c:pt>
                <c:pt idx="6">
                  <c:v>18.383319985349665</c:v>
                </c:pt>
                <c:pt idx="7">
                  <c:v>16.249559154355055</c:v>
                </c:pt>
                <c:pt idx="8">
                  <c:v>13.432357413880606</c:v>
                </c:pt>
                <c:pt idx="9">
                  <c:v>9.4615548642874518</c:v>
                </c:pt>
                <c:pt idx="10">
                  <c:v>4.5622487632553623</c:v>
                </c:pt>
                <c:pt idx="11">
                  <c:v>2.0324851742308008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6-AC4F-828B-A087F004C608}"/>
            </c:ext>
          </c:extLst>
        </c:ser>
        <c:ser>
          <c:idx val="1"/>
          <c:order val="1"/>
          <c:tx>
            <c:v>Member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ED7D31"/>
              </a:solidFill>
              <a:ln w="6350">
                <a:noFill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data!$A$32:$B$43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data!$D$32:$D$43</c:f>
              <c:numCache>
                <c:formatCode>0.0</c:formatCode>
                <c:ptCount val="12"/>
                <c:pt idx="0">
                  <c:v>2.6562870497515556</c:v>
                </c:pt>
                <c:pt idx="1">
                  <c:v>2.9349401299383961</c:v>
                </c:pt>
                <c:pt idx="2">
                  <c:v>6.0497911270353306</c:v>
                </c:pt>
                <c:pt idx="3">
                  <c:v>5.6292409063843429</c:v>
                </c:pt>
                <c:pt idx="4">
                  <c:v>8.7960959279509012</c:v>
                </c:pt>
                <c:pt idx="5">
                  <c:v>12.468284244213891</c:v>
                </c:pt>
                <c:pt idx="6">
                  <c:v>13.006708176409864</c:v>
                </c:pt>
                <c:pt idx="7">
                  <c:v>13.305053613376094</c:v>
                </c:pt>
                <c:pt idx="8">
                  <c:v>12.608000269211967</c:v>
                </c:pt>
                <c:pt idx="9">
                  <c:v>10.896105057477067</c:v>
                </c:pt>
                <c:pt idx="10">
                  <c:v>7.3834809169534052</c:v>
                </c:pt>
                <c:pt idx="11">
                  <c:v>4.2660125812971845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6-AC4F-828B-A087F004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925391"/>
        <c:axId val="1"/>
      </c:lineChart>
      <c:catAx>
        <c:axId val="147992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1479925391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l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Bicycle Usage by Type and User 2022</a:t>
            </a:r>
          </a:p>
        </c:rich>
      </c:tx>
      <c:layout>
        <c:manualLayout>
          <c:xMode val="edge"/>
          <c:yMode val="edge"/>
          <c:x val="0.2267202514446609"/>
          <c:y val="3.083376502279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6506359781950335"/>
          <c:y val="0.21835977399376802"/>
          <c:w val="0.4607253589143353"/>
          <c:h val="0.72777963099440157"/>
        </c:manualLayout>
      </c:layout>
      <c:doughnutChart>
        <c:varyColors val="1"/>
        <c:ser>
          <c:idx val="0"/>
          <c:order val="0"/>
          <c:tx>
            <c:strRef>
              <c:f>data!$C$63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37AC-B846-907C-8604C35FC8E7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>
                <a:glow rad="252704"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37AC-B846-907C-8604C35FC8E7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37AC-B846-907C-8604C35FC8E7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glow rad="92493">
                  <a:schemeClr val="accent1"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37AC-B846-907C-8604C35FC8E7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0-37AC-B846-907C-8604C35FC8E7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7AC-B846-907C-8604C35FC8E7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7AC-B846-907C-8604C35FC8E7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7AC-B846-907C-8604C35FC8E7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data!$A$64:$B$67</c:f>
              <c:multiLvlStrCache>
                <c:ptCount val="4"/>
                <c:lvl>
                  <c:pt idx="0">
                    <c:v>Classic</c:v>
                  </c:pt>
                  <c:pt idx="1">
                    <c:v>Electric</c:v>
                  </c:pt>
                  <c:pt idx="2">
                    <c:v>Classic</c:v>
                  </c:pt>
                  <c:pt idx="3">
                    <c:v>Electric</c:v>
                  </c:pt>
                </c:lvl>
                <c:lvl>
                  <c:pt idx="0">
                    <c:v>Casual</c:v>
                  </c:pt>
                  <c:pt idx="1">
                    <c:v>Casual</c:v>
                  </c:pt>
                  <c:pt idx="2">
                    <c:v>Member</c:v>
                  </c:pt>
                  <c:pt idx="3">
                    <c:v>Member</c:v>
                  </c:pt>
                </c:lvl>
              </c:multiLvlStrCache>
            </c:multiLvlStrRef>
          </c:cat>
          <c:val>
            <c:numRef>
              <c:f>data!$C$64:$C$67</c:f>
              <c:numCache>
                <c:formatCode>General</c:formatCode>
                <c:ptCount val="4"/>
                <c:pt idx="0">
                  <c:v>891459</c:v>
                </c:pt>
                <c:pt idx="1">
                  <c:v>1192856</c:v>
                </c:pt>
                <c:pt idx="2">
                  <c:v>1709753</c:v>
                </c:pt>
                <c:pt idx="3">
                  <c:v>1538579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AC-B846-907C-8604C35FC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>
                    <a:schemeClr val="accent1"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5.0418583331969156E-2"/>
          <c:y val="0.54876010153336097"/>
          <c:w val="0.3051719678491332"/>
          <c:h val="0.36460034189805213"/>
        </c:manualLayout>
      </c:layout>
      <c:overlay val="1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Data cyclistic.xlsx]data!PivotTable2</c:name>
    <c:fmtId val="0"/>
  </c:pivotSource>
  <c:chart>
    <c:autoTitleDeleted val="0"/>
    <c:pivotFmts>
      <c:pivotFmt>
        <c:idx val="0"/>
        <c:spPr>
          <a:solidFill>
            <a:srgbClr val="4472C4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data!$B$73:$B$74</c:f>
              <c:strCache>
                <c:ptCount val="1"/>
                <c:pt idx="0">
                  <c:v>Classic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data!$A$75:$A$77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data!$B$75:$B$77</c:f>
              <c:numCache>
                <c:formatCode>General</c:formatCode>
                <c:ptCount val="2"/>
                <c:pt idx="0">
                  <c:v>891459</c:v>
                </c:pt>
                <c:pt idx="1">
                  <c:v>1709753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6-8946-9D4F-0A5E6106B92A}"/>
            </c:ext>
          </c:extLst>
        </c:ser>
        <c:ser>
          <c:idx val="1"/>
          <c:order val="1"/>
          <c:tx>
            <c:strRef>
              <c:f>data!$C$73:$C$74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data!$A$75:$A$77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data!$C$75:$C$77</c:f>
              <c:numCache>
                <c:formatCode>General</c:formatCode>
                <c:ptCount val="2"/>
                <c:pt idx="0">
                  <c:v>1192856</c:v>
                </c:pt>
                <c:pt idx="1">
                  <c:v>1538579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6-8946-9D4F-0A5E6106B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4205055"/>
        <c:axId val="1"/>
      </c:barChart>
      <c:catAx>
        <c:axId val="1424205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20505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5.emf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10</xdr:row>
      <xdr:rowOff>101600</xdr:rowOff>
    </xdr:from>
    <xdr:to>
      <xdr:col>9</xdr:col>
      <xdr:colOff>508000</xdr:colOff>
      <xdr:row>40</xdr:row>
      <xdr:rowOff>177800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166C05C7-5BE9-64D3-3EA2-13F7AE2391D4}"/>
            </a:ext>
          </a:extLst>
        </xdr:cNvPr>
        <xdr:cNvSpPr/>
      </xdr:nvSpPr>
      <xdr:spPr>
        <a:xfrm>
          <a:off x="1943100" y="2133600"/>
          <a:ext cx="10401300" cy="6629400"/>
        </a:xfrm>
        <a:prstGeom prst="roundRect">
          <a:avLst/>
        </a:prstGeom>
        <a:gradFill flip="none" rotWithShape="1">
          <a:gsLst>
            <a:gs pos="0">
              <a:schemeClr val="accent6">
                <a:lumMod val="60000"/>
                <a:lumOff val="40000"/>
                <a:alpha val="44000"/>
              </a:schemeClr>
            </a:gs>
            <a:gs pos="30000">
              <a:schemeClr val="accent1">
                <a:tint val="44500"/>
                <a:satMod val="160000"/>
              </a:schemeClr>
            </a:gs>
            <a:gs pos="66000">
              <a:schemeClr val="accent1">
                <a:tint val="23500"/>
                <a:satMod val="160000"/>
              </a:scheme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812800</xdr:colOff>
      <xdr:row>14</xdr:row>
      <xdr:rowOff>0</xdr:rowOff>
    </xdr:from>
    <xdr:to>
      <xdr:col>9</xdr:col>
      <xdr:colOff>0</xdr:colOff>
      <xdr:row>38</xdr:row>
      <xdr:rowOff>101600</xdr:rowOff>
    </xdr:to>
    <xdr:graphicFrame macro="">
      <xdr:nvGraphicFramePr>
        <xdr:cNvPr id="862216" name="Chart 1">
          <a:extLst>
            <a:ext uri="{FF2B5EF4-FFF2-40B4-BE49-F238E27FC236}">
              <a16:creationId xmlns:a16="http://schemas.microsoft.com/office/drawing/2014/main" id="{FFC0B34F-2971-DD4D-78C0-1201F99A8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361422</xdr:colOff>
      <xdr:row>13</xdr:row>
      <xdr:rowOff>444500</xdr:rowOff>
    </xdr:from>
    <xdr:ext cx="5684890" cy="14543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773FC5-E0E5-06B8-6F5E-9A573753FBBB}"/>
            </a:ext>
          </a:extLst>
        </xdr:cNvPr>
        <xdr:cNvSpPr txBox="1"/>
      </xdr:nvSpPr>
      <xdr:spPr>
        <a:xfrm>
          <a:off x="4679422" y="7378700"/>
          <a:ext cx="5684890" cy="14543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 rtl="0"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sz="4800"/>
            <a:t>Rides</a:t>
          </a:r>
          <a:r>
            <a:rPr lang="en-US" sz="4800" baseline="0"/>
            <a:t> Per Month: </a:t>
          </a:r>
        </a:p>
        <a:p>
          <a:pPr algn="ctr" rtl="0"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sz="2800" i="1" baseline="0"/>
            <a:t>Consistently More Members vs Casual</a:t>
          </a:r>
          <a:endParaRPr lang="en-US" sz="2800" i="1"/>
        </a:p>
        <a:p>
          <a:endParaRPr lang="en-US" sz="1100"/>
        </a:p>
      </xdr:txBody>
    </xdr:sp>
    <xdr:clientData/>
  </xdr:oneCellAnchor>
  <xdr:twoCellAnchor>
    <xdr:from>
      <xdr:col>20</xdr:col>
      <xdr:colOff>482600</xdr:colOff>
      <xdr:row>10</xdr:row>
      <xdr:rowOff>304800</xdr:rowOff>
    </xdr:from>
    <xdr:to>
      <xdr:col>32</xdr:col>
      <xdr:colOff>203200</xdr:colOff>
      <xdr:row>52</xdr:row>
      <xdr:rowOff>457200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762DA190-E2C2-0879-3E48-DB834B92021B}"/>
            </a:ext>
          </a:extLst>
        </xdr:cNvPr>
        <xdr:cNvGrpSpPr/>
      </xdr:nvGrpSpPr>
      <xdr:grpSpPr>
        <a:xfrm>
          <a:off x="19720748" y="5478874"/>
          <a:ext cx="8751711" cy="21883511"/>
          <a:chOff x="30149800" y="7569200"/>
          <a:chExt cx="8610600" cy="23622000"/>
        </a:xfrm>
      </xdr:grpSpPr>
      <xdr:sp macro="" textlink="">
        <xdr:nvSpPr>
          <xdr:cNvPr id="11" name="Rounded Rectangle 10">
            <a:extLst>
              <a:ext uri="{FF2B5EF4-FFF2-40B4-BE49-F238E27FC236}">
                <a16:creationId xmlns:a16="http://schemas.microsoft.com/office/drawing/2014/main" id="{4822C2CA-F35C-E340-8011-C59270055DC4}"/>
              </a:ext>
            </a:extLst>
          </xdr:cNvPr>
          <xdr:cNvSpPr/>
        </xdr:nvSpPr>
        <xdr:spPr>
          <a:xfrm>
            <a:off x="30149800" y="7569200"/>
            <a:ext cx="8610600" cy="23622000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0000"/>
                  <a:lumOff val="40000"/>
                  <a:alpha val="44000"/>
                </a:schemeClr>
              </a:gs>
              <a:gs pos="30000">
                <a:schemeClr val="accent1">
                  <a:tint val="44500"/>
                  <a:satMod val="160000"/>
                </a:schemeClr>
              </a:gs>
              <a:gs pos="66000">
                <a:schemeClr val="accent1">
                  <a:tint val="23500"/>
                  <a:satMod val="160000"/>
                </a:schemeClr>
              </a:gs>
            </a:gsLst>
            <a:lin ang="13500000" scaled="1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B189D429-0C54-8741-BA90-91DEFB32ED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2080199" y="10769600"/>
            <a:ext cx="5020315" cy="13817600"/>
          </a:xfrm>
          <a:prstGeom prst="rect">
            <a:avLst/>
          </a:prstGeom>
        </xdr:spPr>
      </xdr:pic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760D313E-4C9A-DA35-5CB1-2F02DE3096AA}"/>
              </a:ext>
            </a:extLst>
          </xdr:cNvPr>
          <xdr:cNvGrpSpPr/>
        </xdr:nvGrpSpPr>
        <xdr:grpSpPr>
          <a:xfrm>
            <a:off x="33052407" y="26517745"/>
            <a:ext cx="4510370" cy="3025149"/>
            <a:chOff x="16618607" y="23571345"/>
            <a:chExt cx="4662770" cy="2898149"/>
          </a:xfrm>
        </xdr:grpSpPr>
        <xdr:pic>
          <xdr:nvPicPr>
            <xdr:cNvPr id="6" name="Graphic 4" descr="Cycling with solid fill">
              <a:extLst>
                <a:ext uri="{FF2B5EF4-FFF2-40B4-BE49-F238E27FC236}">
                  <a16:creationId xmlns:a16="http://schemas.microsoft.com/office/drawing/2014/main" id="{2F45850A-D738-0C48-8DF6-70DB275CCCBE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644007" y="25051406"/>
              <a:ext cx="1418088" cy="1418088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7" name="Graphic 5" descr="Cycling with solid fill">
              <a:extLst>
                <a:ext uri="{FF2B5EF4-FFF2-40B4-BE49-F238E27FC236}">
                  <a16:creationId xmlns:a16="http://schemas.microsoft.com/office/drawing/2014/main" id="{E9BF5E39-4116-AE4A-A7BE-AF2C1F422D9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618607" y="23571345"/>
              <a:ext cx="1418088" cy="141485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654018CA-5687-A240-A920-AD536EA5C0A3}"/>
                </a:ext>
              </a:extLst>
            </xdr:cNvPr>
            <xdr:cNvSpPr txBox="1"/>
          </xdr:nvSpPr>
          <xdr:spPr>
            <a:xfrm>
              <a:off x="18255529" y="25171400"/>
              <a:ext cx="2669000" cy="1219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 rtl="0">
                <a:defRPr sz="18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r>
                <a:rPr lang="en-US" sz="3600"/>
                <a:t>Casual Riders</a:t>
              </a:r>
            </a:p>
            <a:p>
              <a:endParaRPr lang="en-US" sz="36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BD25574-3F31-EA43-B842-1DEB5CA98952}"/>
                </a:ext>
              </a:extLst>
            </xdr:cNvPr>
            <xdr:cNvSpPr txBox="1"/>
          </xdr:nvSpPr>
          <xdr:spPr>
            <a:xfrm>
              <a:off x="18203483" y="24003000"/>
              <a:ext cx="3077894" cy="1219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 rtl="0">
                <a:defRPr sz="18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r>
                <a:rPr lang="en-US" sz="3600"/>
                <a:t>Member Riders</a:t>
              </a:r>
            </a:p>
            <a:p>
              <a:endParaRPr lang="en-US" sz="3600"/>
            </a:p>
          </xdr:txBody>
        </xdr:sp>
      </xdr:grpSp>
    </xdr:grpSp>
    <xdr:clientData/>
  </xdr:twoCellAnchor>
  <xdr:oneCellAnchor>
    <xdr:from>
      <xdr:col>21</xdr:col>
      <xdr:colOff>711201</xdr:colOff>
      <xdr:row>12</xdr:row>
      <xdr:rowOff>355600</xdr:rowOff>
    </xdr:from>
    <xdr:ext cx="6525846" cy="1454309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2D4EA6F-B6CA-1F45-AD3F-41E767E21F38}"/>
            </a:ext>
          </a:extLst>
        </xdr:cNvPr>
        <xdr:cNvSpPr txBox="1"/>
      </xdr:nvSpPr>
      <xdr:spPr>
        <a:xfrm>
          <a:off x="22098001" y="7061200"/>
          <a:ext cx="6525846" cy="14543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 rtl="0"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sz="4400"/>
            <a:t>Top</a:t>
          </a:r>
          <a:r>
            <a:rPr lang="en-US" sz="4400" baseline="0"/>
            <a:t> 10 Rental Locations</a:t>
          </a:r>
        </a:p>
        <a:p>
          <a:pPr algn="ctr" rtl="0"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sz="3200" i="1" baseline="0"/>
            <a:t>Casual Riders Use Lake Front  Bikes </a:t>
          </a:r>
          <a:endParaRPr lang="en-US" sz="3200" i="1"/>
        </a:p>
        <a:p>
          <a:endParaRPr lang="en-US" sz="1100"/>
        </a:p>
      </xdr:txBody>
    </xdr:sp>
    <xdr:clientData/>
  </xdr:oneCellAnchor>
  <xdr:twoCellAnchor>
    <xdr:from>
      <xdr:col>3</xdr:col>
      <xdr:colOff>1676400</xdr:colOff>
      <xdr:row>19</xdr:row>
      <xdr:rowOff>508000</xdr:rowOff>
    </xdr:from>
    <xdr:to>
      <xdr:col>4</xdr:col>
      <xdr:colOff>101600</xdr:colOff>
      <xdr:row>20</xdr:row>
      <xdr:rowOff>254000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235B975-6699-AEE7-236B-5ED6B5AF1F10}"/>
            </a:ext>
          </a:extLst>
        </xdr:cNvPr>
        <xdr:cNvSpPr/>
      </xdr:nvSpPr>
      <xdr:spPr>
        <a:xfrm flipH="1" flipV="1">
          <a:off x="4191000" y="10642600"/>
          <a:ext cx="228600" cy="2794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149412</xdr:colOff>
      <xdr:row>19</xdr:row>
      <xdr:rowOff>448236</xdr:rowOff>
    </xdr:from>
    <xdr:to>
      <xdr:col>12</xdr:col>
      <xdr:colOff>2203823</xdr:colOff>
      <xdr:row>21</xdr:row>
      <xdr:rowOff>74706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5D6FA7E8-91A7-4B50-D8DC-6A4CC11ADF41}"/>
            </a:ext>
          </a:extLst>
        </xdr:cNvPr>
        <xdr:cNvSpPr/>
      </xdr:nvSpPr>
      <xdr:spPr>
        <a:xfrm>
          <a:off x="12700000" y="10384118"/>
          <a:ext cx="5602941" cy="67235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784411</xdr:colOff>
      <xdr:row>17</xdr:row>
      <xdr:rowOff>485588</xdr:rowOff>
    </xdr:from>
    <xdr:to>
      <xdr:col>19</xdr:col>
      <xdr:colOff>709706</xdr:colOff>
      <xdr:row>21</xdr:row>
      <xdr:rowOff>37353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4B87A7C-FEB7-BBF6-481B-73CF97F36FF3}"/>
            </a:ext>
          </a:extLst>
        </xdr:cNvPr>
        <xdr:cNvSpPr/>
      </xdr:nvSpPr>
      <xdr:spPr>
        <a:xfrm>
          <a:off x="12513235" y="9375588"/>
          <a:ext cx="6611471" cy="164353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7068</xdr:colOff>
      <xdr:row>11</xdr:row>
      <xdr:rowOff>179296</xdr:rowOff>
    </xdr:from>
    <xdr:ext cx="6478504" cy="4538165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1B51C31-47DD-A3A7-8F31-25F4A0FA90E7}"/>
            </a:ext>
          </a:extLst>
        </xdr:cNvPr>
        <xdr:cNvSpPr txBox="1"/>
      </xdr:nvSpPr>
      <xdr:spPr>
        <a:xfrm>
          <a:off x="12557656" y="5931649"/>
          <a:ext cx="6478504" cy="45381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8800"/>
            <a:t>Cyclistic User </a:t>
          </a:r>
        </a:p>
        <a:p>
          <a:pPr algn="ctr"/>
          <a:r>
            <a:rPr lang="en-US" sz="8800"/>
            <a:t>Data 2022</a:t>
          </a:r>
        </a:p>
        <a:p>
          <a:pPr algn="ctr"/>
          <a:r>
            <a:rPr lang="en-US" sz="5400"/>
            <a:t>Beth Mara</a:t>
          </a:r>
        </a:p>
        <a:p>
          <a:pPr algn="ctr"/>
          <a:r>
            <a:rPr lang="en-US" sz="5400"/>
            <a:t>Coursera 2023</a:t>
          </a:r>
          <a:endParaRPr lang="en-US" sz="7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0.07211</cdr:x>
      <cdr:y>0.67721</cdr:y>
    </cdr:from>
    <cdr:to>
      <cdr:x>0.265</cdr:x>
      <cdr:y>0.75623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1327476" y="2696032"/>
          <a:ext cx="393364" cy="1744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/>
            <a:t>Number of Rides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2</xdr:row>
      <xdr:rowOff>88900</xdr:rowOff>
    </xdr:from>
    <xdr:to>
      <xdr:col>12</xdr:col>
      <xdr:colOff>635000</xdr:colOff>
      <xdr:row>24</xdr:row>
      <xdr:rowOff>38100</xdr:rowOff>
    </xdr:to>
    <xdr:graphicFrame macro="">
      <xdr:nvGraphicFramePr>
        <xdr:cNvPr id="2319" name="Chart 1">
          <a:extLst>
            <a:ext uri="{FF2B5EF4-FFF2-40B4-BE49-F238E27FC236}">
              <a16:creationId xmlns:a16="http://schemas.microsoft.com/office/drawing/2014/main" id="{37ADDC29-AA56-8A22-F6C5-74A641C36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0.02155</cdr:x>
      <cdr:y>0.57007</cdr:y>
    </cdr:from>
    <cdr:to>
      <cdr:x>0.21444</cdr:x>
      <cdr:y>0.64909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523875" y="1958975"/>
          <a:ext cx="342900" cy="1136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Number of Rides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32</xdr:row>
      <xdr:rowOff>101600</xdr:rowOff>
    </xdr:from>
    <xdr:to>
      <xdr:col>14</xdr:col>
      <xdr:colOff>12700</xdr:colOff>
      <xdr:row>48</xdr:row>
      <xdr:rowOff>50800</xdr:rowOff>
    </xdr:to>
    <xdr:graphicFrame macro="">
      <xdr:nvGraphicFramePr>
        <xdr:cNvPr id="1749" name="Chart 1">
          <a:extLst>
            <a:ext uri="{FF2B5EF4-FFF2-40B4-BE49-F238E27FC236}">
              <a16:creationId xmlns:a16="http://schemas.microsoft.com/office/drawing/2014/main" id="{B1079D39-DF2D-B833-BF76-254FF2773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57</xdr:row>
      <xdr:rowOff>12700</xdr:rowOff>
    </xdr:from>
    <xdr:to>
      <xdr:col>12</xdr:col>
      <xdr:colOff>215900</xdr:colOff>
      <xdr:row>76</xdr:row>
      <xdr:rowOff>12700</xdr:rowOff>
    </xdr:to>
    <xdr:graphicFrame macro="">
      <xdr:nvGraphicFramePr>
        <xdr:cNvPr id="1750" name="Chart 2">
          <a:extLst>
            <a:ext uri="{FF2B5EF4-FFF2-40B4-BE49-F238E27FC236}">
              <a16:creationId xmlns:a16="http://schemas.microsoft.com/office/drawing/2014/main" id="{5B53D941-3D22-954E-DEC6-83776C720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5</xdr:col>
      <xdr:colOff>0</xdr:colOff>
      <xdr:row>77</xdr:row>
      <xdr:rowOff>0</xdr:rowOff>
    </xdr:from>
    <xdr:to>
      <xdr:col>10</xdr:col>
      <xdr:colOff>749300</xdr:colOff>
      <xdr:row>90</xdr:row>
      <xdr:rowOff>101600</xdr:rowOff>
    </xdr:to>
    <xdr:graphicFrame macro="">
      <xdr:nvGraphicFramePr>
        <xdr:cNvPr id="1751" name="Chart 3">
          <a:extLst>
            <a:ext uri="{FF2B5EF4-FFF2-40B4-BE49-F238E27FC236}">
              <a16:creationId xmlns:a16="http://schemas.microsoft.com/office/drawing/2014/main" id="{B2F5D6D6-0304-7C08-6915-7F628D6B7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0.4743</cdr:x>
      <cdr:y>0.09846</cdr:y>
    </cdr:from>
    <cdr:to>
      <cdr:x>0.61858</cdr:x>
      <cdr:y>0.35001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44800" y="3365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/>
            <a:t>Casual</a:t>
          </a:r>
          <a:r>
            <a:rPr lang="en-US" sz="1100"/>
            <a:t> Members More like to Use Electric Bikes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0</xdr:rowOff>
    </xdr:from>
    <xdr:to>
      <xdr:col>16</xdr:col>
      <xdr:colOff>0</xdr:colOff>
      <xdr:row>14</xdr:row>
      <xdr:rowOff>14597</xdr:rowOff>
    </xdr:to>
    <xdr:pic>
      <xdr:nvPicPr>
        <xdr:cNvPr id="654644" name="Graphic 4" descr="Cycling with solid fill">
          <a:extLst>
            <a:ext uri="{FF2B5EF4-FFF2-40B4-BE49-F238E27FC236}">
              <a16:creationId xmlns:a16="http://schemas.microsoft.com/office/drawing/2014/main" id="{6008DA6B-0F9C-9B70-FADE-C00EBA756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8800" y="2044700"/>
          <a:ext cx="825500" cy="82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15</xdr:row>
      <xdr:rowOff>190500</xdr:rowOff>
    </xdr:from>
    <xdr:to>
      <xdr:col>16</xdr:col>
      <xdr:colOff>0</xdr:colOff>
      <xdr:row>19</xdr:row>
      <xdr:rowOff>42626</xdr:rowOff>
    </xdr:to>
    <xdr:pic>
      <xdr:nvPicPr>
        <xdr:cNvPr id="654645" name="Graphic 5" descr="Cycling with solid fill">
          <a:extLst>
            <a:ext uri="{FF2B5EF4-FFF2-40B4-BE49-F238E27FC236}">
              <a16:creationId xmlns:a16="http://schemas.microsoft.com/office/drawing/2014/main" id="{647A1474-7079-2B9B-5D19-CF4254AC0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8800" y="3276600"/>
          <a:ext cx="825500" cy="82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229184</xdr:colOff>
      <xdr:row>4</xdr:row>
      <xdr:rowOff>102185</xdr:rowOff>
    </xdr:from>
    <xdr:to>
      <xdr:col>11</xdr:col>
      <xdr:colOff>668547</xdr:colOff>
      <xdr:row>29</xdr:row>
      <xdr:rowOff>204369</xdr:rowOff>
    </xdr:to>
    <xdr:pic>
      <xdr:nvPicPr>
        <xdr:cNvPr id="654646" name="Picture 6">
          <a:extLst>
            <a:ext uri="{FF2B5EF4-FFF2-40B4-BE49-F238E27FC236}">
              <a16:creationId xmlns:a16="http://schemas.microsoft.com/office/drawing/2014/main" id="{90A80E93-D0C1-2A33-669E-A1207E078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8379" y="948852"/>
          <a:ext cx="2103501" cy="5371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14</xdr:col>
      <xdr:colOff>496877</xdr:colOff>
      <xdr:row>30</xdr:row>
      <xdr:rowOff>29196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B1B3C5-8D5A-D641-221E-0183D8883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15402" y="846667"/>
          <a:ext cx="2161015" cy="55179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37</xdr:row>
      <xdr:rowOff>0</xdr:rowOff>
    </xdr:from>
    <xdr:to>
      <xdr:col>17</xdr:col>
      <xdr:colOff>283779</xdr:colOff>
      <xdr:row>64</xdr:row>
      <xdr:rowOff>144675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3B1F23-17F4-B845-8AA1-2E6B7B65B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87126" y="7882759"/>
          <a:ext cx="7772400" cy="5662606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th Ann McLaughlin Mara" refreshedDate="44971.552718171297" createdVersion="4" refreshedVersion="4" minRefreshableVersion="3" recordCount="25">
  <cacheSource type="worksheet">
    <worksheetSource ref="B1:D65536" sheet="data"/>
  </cacheSource>
  <cacheFields count="3">
    <cacheField name="month" numFmtId="0">
      <sharedItems containsBlank="1" count="13">
        <s v="Jan"/>
        <s v="Feb"/>
        <s v="Mar"/>
        <s v="Apr"/>
        <s v="May"/>
        <s v="Jun"/>
        <s v="Jul"/>
        <s v="Aug"/>
        <s v="Sep"/>
        <s v="Oct"/>
        <s v="Nov"/>
        <s v="Dec"/>
        <m/>
      </sharedItems>
    </cacheField>
    <cacheField name="member_casual" numFmtId="0">
      <sharedItems containsBlank="1" count="3">
        <s v="casual"/>
        <s v="member"/>
        <m/>
      </sharedItems>
    </cacheField>
    <cacheField name="Count" numFmtId="0">
      <sharedItems containsString="0" containsBlank="1" containsNumber="1" containsInteger="1" minValue="18520" maxValue="427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th Ann McLaughlin Mara" refreshedDate="44971.556310185188" createdVersion="4" refreshedVersion="4" minRefreshableVersion="3" recordCount="24">
  <cacheSource type="worksheet">
    <worksheetSource ref="B1:D25" sheet="data"/>
  </cacheSource>
  <cacheFields count="3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ember_Casual" numFmtId="0">
      <sharedItems count="2">
        <s v="Casual"/>
        <s v="Member"/>
      </sharedItems>
    </cacheField>
    <cacheField name="Count" numFmtId="0">
      <sharedItems containsSemiMixedTypes="0" containsString="0" containsNumber="1" containsInteger="1" minValue="18520" maxValue="427008" count="24">
        <n v="18520"/>
        <n v="85250"/>
        <n v="21416"/>
        <n v="94193"/>
        <n v="89882"/>
        <n v="194160"/>
        <n v="91897"/>
        <n v="180663"/>
        <n v="220246"/>
        <n v="282299"/>
        <n v="369051"/>
        <n v="400153"/>
        <n v="406055"/>
        <n v="417433"/>
        <n v="358924"/>
        <n v="427008"/>
        <n v="296697"/>
        <n v="404637"/>
        <n v="208989"/>
        <n v="349696"/>
        <n v="100772"/>
        <n v="236963"/>
        <n v="44894"/>
        <n v="1369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eth Ann McLaughlin Mara" refreshedDate="44972.649790393516" createdVersion="1" refreshedVersion="4" recordCount="4" upgradeOnRefresh="1">
  <cacheSource type="worksheet">
    <worksheetSource ref="A63:C67" sheet="data"/>
  </cacheSource>
  <cacheFields count="3">
    <cacheField name="User" numFmtId="0">
      <sharedItems count="2">
        <s v="Casual"/>
        <s v="Member"/>
      </sharedItems>
    </cacheField>
    <cacheField name="Bike" numFmtId="0">
      <sharedItems count="2">
        <s v="Classic"/>
        <s v="Electric"/>
      </sharedItems>
    </cacheField>
    <cacheField name="Count" numFmtId="0">
      <sharedItems containsSemiMixedTypes="0" containsString="0" containsNumber="1" containsInteger="1" minValue="891459" maxValue="1709753" count="4">
        <n v="891459"/>
        <n v="1192856"/>
        <n v="1709753"/>
        <n v="15385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n v="18520"/>
  </r>
  <r>
    <x v="0"/>
    <x v="1"/>
    <n v="85250"/>
  </r>
  <r>
    <x v="1"/>
    <x v="0"/>
    <n v="21416"/>
  </r>
  <r>
    <x v="1"/>
    <x v="1"/>
    <n v="94193"/>
  </r>
  <r>
    <x v="2"/>
    <x v="0"/>
    <n v="89882"/>
  </r>
  <r>
    <x v="2"/>
    <x v="1"/>
    <n v="194160"/>
  </r>
  <r>
    <x v="3"/>
    <x v="0"/>
    <n v="91897"/>
  </r>
  <r>
    <x v="3"/>
    <x v="1"/>
    <n v="180663"/>
  </r>
  <r>
    <x v="4"/>
    <x v="0"/>
    <n v="220246"/>
  </r>
  <r>
    <x v="4"/>
    <x v="1"/>
    <n v="282299"/>
  </r>
  <r>
    <x v="5"/>
    <x v="0"/>
    <n v="369051"/>
  </r>
  <r>
    <x v="5"/>
    <x v="1"/>
    <n v="400153"/>
  </r>
  <r>
    <x v="6"/>
    <x v="0"/>
    <n v="406055"/>
  </r>
  <r>
    <x v="6"/>
    <x v="1"/>
    <n v="417433"/>
  </r>
  <r>
    <x v="7"/>
    <x v="0"/>
    <n v="358924"/>
  </r>
  <r>
    <x v="7"/>
    <x v="1"/>
    <n v="427008"/>
  </r>
  <r>
    <x v="8"/>
    <x v="0"/>
    <n v="296697"/>
  </r>
  <r>
    <x v="8"/>
    <x v="1"/>
    <n v="404637"/>
  </r>
  <r>
    <x v="9"/>
    <x v="0"/>
    <n v="208989"/>
  </r>
  <r>
    <x v="9"/>
    <x v="1"/>
    <n v="349696"/>
  </r>
  <r>
    <x v="10"/>
    <x v="0"/>
    <n v="100772"/>
  </r>
  <r>
    <x v="10"/>
    <x v="1"/>
    <n v="236963"/>
  </r>
  <r>
    <x v="11"/>
    <x v="0"/>
    <n v="44894"/>
  </r>
  <r>
    <x v="11"/>
    <x v="1"/>
    <n v="136912"/>
  </r>
  <r>
    <x v="12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x v="0"/>
  </r>
  <r>
    <x v="0"/>
    <x v="1"/>
    <x v="1"/>
  </r>
  <r>
    <x v="1"/>
    <x v="0"/>
    <x v="2"/>
  </r>
  <r>
    <x v="1"/>
    <x v="1"/>
    <x v="3"/>
  </r>
  <r>
    <x v="2"/>
    <x v="0"/>
    <x v="4"/>
  </r>
  <r>
    <x v="2"/>
    <x v="1"/>
    <x v="5"/>
  </r>
  <r>
    <x v="3"/>
    <x v="0"/>
    <x v="6"/>
  </r>
  <r>
    <x v="3"/>
    <x v="1"/>
    <x v="7"/>
  </r>
  <r>
    <x v="4"/>
    <x v="0"/>
    <x v="8"/>
  </r>
  <r>
    <x v="4"/>
    <x v="1"/>
    <x v="9"/>
  </r>
  <r>
    <x v="5"/>
    <x v="0"/>
    <x v="10"/>
  </r>
  <r>
    <x v="5"/>
    <x v="1"/>
    <x v="11"/>
  </r>
  <r>
    <x v="6"/>
    <x v="0"/>
    <x v="12"/>
  </r>
  <r>
    <x v="6"/>
    <x v="1"/>
    <x v="13"/>
  </r>
  <r>
    <x v="7"/>
    <x v="0"/>
    <x v="14"/>
  </r>
  <r>
    <x v="7"/>
    <x v="1"/>
    <x v="15"/>
  </r>
  <r>
    <x v="8"/>
    <x v="0"/>
    <x v="16"/>
  </r>
  <r>
    <x v="8"/>
    <x v="1"/>
    <x v="17"/>
  </r>
  <r>
    <x v="9"/>
    <x v="0"/>
    <x v="18"/>
  </r>
  <r>
    <x v="9"/>
    <x v="1"/>
    <x v="19"/>
  </r>
  <r>
    <x v="10"/>
    <x v="0"/>
    <x v="20"/>
  </r>
  <r>
    <x v="10"/>
    <x v="1"/>
    <x v="21"/>
  </r>
  <r>
    <x v="11"/>
    <x v="0"/>
    <x v="22"/>
  </r>
  <r>
    <x v="11"/>
    <x v="1"/>
    <x v="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x v="0"/>
    <x v="0"/>
  </r>
  <r>
    <x v="0"/>
    <x v="1"/>
    <x v="1"/>
  </r>
  <r>
    <x v="1"/>
    <x v="0"/>
    <x v="2"/>
  </r>
  <r>
    <x v="1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8" firstHeaderRow="1" firstDataRow="2" firstDataCol="1"/>
  <pivotFields count="3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4">
        <item n="Casual " x="0"/>
        <item x="1"/>
        <item x="2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Count" fld="2" baseField="0" baseItem="0"/>
  </dataFields>
  <conditionalFormats count="2"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" count="1" selected="0">
              <x v="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7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25">
        <item x="0"/>
        <item x="2"/>
        <item x="22"/>
        <item x="1"/>
        <item x="4"/>
        <item x="6"/>
        <item x="3"/>
        <item x="20"/>
        <item x="23"/>
        <item x="7"/>
        <item x="5"/>
        <item x="18"/>
        <item x="8"/>
        <item x="21"/>
        <item x="9"/>
        <item x="16"/>
        <item x="19"/>
        <item x="14"/>
        <item x="10"/>
        <item x="11"/>
        <item x="17"/>
        <item x="12"/>
        <item x="13"/>
        <item x="1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73:D77" firstHeaderRow="1" firstDataRow="2" firstDataCol="1"/>
  <pivotFields count="3">
    <pivotField axis="axisRow" compact="0" outline="0" showAll="0" includeNewItemsInFilter="1">
      <items count="3">
        <item x="0"/>
        <item x="1"/>
        <item t="default"/>
      </items>
    </pivotField>
    <pivotField axis="axisCol" compact="0" outline="0" showAll="0" includeNewItemsInFilter="1">
      <items count="3">
        <item x="0"/>
        <item x="1"/>
        <item t="default"/>
      </items>
    </pivotField>
    <pivotField dataField="1" compact="0" outline="0" showAll="0" includeNewItemsInFilter="1">
      <items count="5">
        <item x="0"/>
        <item x="1"/>
        <item x="3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Sheet 2-Table 1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D43:G55" totalsRowShown="0" headerRowDxfId="8" dataDxfId="9" headerRowBorderDxfId="12">
  <autoFilter ref="D43:G55"/>
  <tableColumns count="4">
    <tableColumn id="1" name="Month" dataDxfId="4"/>
    <tableColumn id="2" name="Casual " dataDxfId="5"/>
    <tableColumn id="3" name="Member" dataDxfId="7"/>
    <tableColumn id="4" name="Grand Total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L21:R49" totalsRowShown="0" headerRowBorderDxfId="10" tableBorderDxfId="11" headerRowCellStyle="40% - Accent1" dataCellStyle="40% - Accent1">
  <autoFilter ref="L21:R49"/>
  <tableColumns count="7">
    <tableColumn id="1" name="Member Top Start Station Name" dataDxfId="1" dataCellStyle="40% - Accent1"/>
    <tableColumn id="2" name="Count" dataDxfId="0" dataCellStyle="40% - Accent1"/>
    <tableColumn id="3" name="Column2" dataDxfId="2" dataCellStyle="40% - Accent1"/>
    <tableColumn id="4" name="Column3" dataCellStyle="40% - Accent1"/>
    <tableColumn id="5" name="Column4" dataCellStyle="40% - Accent1"/>
    <tableColumn id="6" name="Column5" dataCellStyle="40% - Accent1"/>
    <tableColumn id="7" name="Column6" dataDxfId="3" dataCellStyle="40% - Accent1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8:AF90"/>
  <sheetViews>
    <sheetView tabSelected="1" topLeftCell="A9" zoomScale="27" zoomScaleNormal="50" workbookViewId="0">
      <selection activeCell="M58" sqref="M58"/>
    </sheetView>
  </sheetViews>
  <sheetFormatPr baseColWidth="10" defaultRowHeight="42" customHeight="1" x14ac:dyDescent="0.3"/>
  <cols>
    <col min="4" max="6" width="23.5" customWidth="1"/>
    <col min="7" max="7" width="29.1640625" customWidth="1"/>
    <col min="11" max="11" width="4" customWidth="1"/>
    <col min="12" max="12" width="41.5" style="69" customWidth="1"/>
    <col min="13" max="13" width="30.33203125" style="53" customWidth="1"/>
    <col min="14" max="19" width="0" hidden="1" customWidth="1"/>
    <col min="23" max="23" width="10.83203125" style="53"/>
    <col min="24" max="24" width="47" style="58" customWidth="1"/>
    <col min="25" max="25" width="16" style="60" customWidth="1"/>
    <col min="26" max="26" width="21" style="58" hidden="1" customWidth="1"/>
    <col min="27" max="30" width="11" style="58" hidden="1" customWidth="1"/>
    <col min="31" max="31" width="10.83203125" style="53"/>
  </cols>
  <sheetData>
    <row r="18" spans="11:19" ht="42" customHeight="1" x14ac:dyDescent="0.3">
      <c r="K18" s="53"/>
      <c r="L18" s="70"/>
      <c r="M18" s="60"/>
      <c r="N18" s="58"/>
      <c r="O18" s="58"/>
      <c r="P18" s="58"/>
      <c r="Q18" s="58"/>
      <c r="R18" s="58"/>
      <c r="S18" s="53"/>
    </row>
    <row r="19" spans="11:19" ht="42" customHeight="1" x14ac:dyDescent="0.3">
      <c r="K19" s="61"/>
      <c r="L19" s="71"/>
      <c r="M19" s="68"/>
      <c r="N19" s="61"/>
      <c r="O19" s="61"/>
      <c r="P19" s="61"/>
      <c r="Q19" s="61"/>
      <c r="R19" s="61"/>
      <c r="S19" s="61"/>
    </row>
    <row r="20" spans="11:19" ht="42" customHeight="1" thickBot="1" x14ac:dyDescent="0.35">
      <c r="K20" s="65"/>
      <c r="M20" s="67"/>
      <c r="N20" s="64" t="s">
        <v>67</v>
      </c>
      <c r="O20" s="65" t="s">
        <v>68</v>
      </c>
      <c r="P20" s="65" t="s">
        <v>69</v>
      </c>
      <c r="Q20" s="65" t="s">
        <v>70</v>
      </c>
      <c r="R20" s="65" t="s">
        <v>71</v>
      </c>
      <c r="S20" s="65"/>
    </row>
    <row r="21" spans="11:19" ht="42" customHeight="1" thickTop="1" x14ac:dyDescent="0.3">
      <c r="K21" s="76"/>
      <c r="L21" s="77" t="s">
        <v>72</v>
      </c>
      <c r="M21" s="78" t="s">
        <v>1</v>
      </c>
      <c r="N21" s="64" t="s">
        <v>66</v>
      </c>
      <c r="O21" s="65" t="s">
        <v>67</v>
      </c>
      <c r="P21" s="65" t="s">
        <v>68</v>
      </c>
      <c r="Q21" s="65" t="s">
        <v>69</v>
      </c>
      <c r="R21" s="65" t="s">
        <v>70</v>
      </c>
      <c r="S21" s="65"/>
    </row>
    <row r="22" spans="11:19" ht="42" customHeight="1" x14ac:dyDescent="0.35">
      <c r="K22" s="79"/>
      <c r="L22" s="80" t="s">
        <v>73</v>
      </c>
      <c r="M22" s="81" t="s">
        <v>1</v>
      </c>
      <c r="N22" s="73"/>
      <c r="O22" s="74"/>
      <c r="P22" s="74"/>
      <c r="Q22" s="74"/>
      <c r="R22" s="75"/>
      <c r="S22" s="65"/>
    </row>
    <row r="23" spans="11:19" ht="42" customHeight="1" x14ac:dyDescent="0.3">
      <c r="K23" s="79"/>
      <c r="L23" s="82" t="s">
        <v>42</v>
      </c>
      <c r="M23" s="83">
        <v>24937</v>
      </c>
      <c r="N23" s="64"/>
      <c r="O23" s="65"/>
      <c r="P23" s="65"/>
      <c r="Q23" s="65">
        <v>24937</v>
      </c>
      <c r="R23" s="62" t="s">
        <v>2</v>
      </c>
      <c r="S23" s="65"/>
    </row>
    <row r="24" spans="11:19" ht="42" customHeight="1" x14ac:dyDescent="0.3">
      <c r="K24" s="79"/>
      <c r="L24" s="82" t="s">
        <v>44</v>
      </c>
      <c r="M24" s="83">
        <v>22040</v>
      </c>
      <c r="N24" s="64"/>
      <c r="O24" s="65"/>
      <c r="P24" s="65"/>
      <c r="Q24" s="65">
        <v>22040</v>
      </c>
      <c r="R24" s="62" t="s">
        <v>2</v>
      </c>
      <c r="S24" s="65"/>
    </row>
    <row r="25" spans="11:19" ht="42" customHeight="1" x14ac:dyDescent="0.3">
      <c r="K25" s="79"/>
      <c r="L25" s="82" t="s">
        <v>45</v>
      </c>
      <c r="M25" s="83">
        <v>21298</v>
      </c>
      <c r="N25" s="64"/>
      <c r="O25" s="65"/>
      <c r="P25" s="65"/>
      <c r="Q25" s="65">
        <v>21298</v>
      </c>
      <c r="R25" s="62" t="s">
        <v>2</v>
      </c>
      <c r="S25" s="65"/>
    </row>
    <row r="26" spans="11:19" ht="42" customHeight="1" x14ac:dyDescent="0.3">
      <c r="K26" s="79"/>
      <c r="L26" s="82" t="s">
        <v>47</v>
      </c>
      <c r="M26" s="83">
        <v>19953</v>
      </c>
      <c r="N26" s="64"/>
      <c r="O26" s="65"/>
      <c r="P26" s="65"/>
      <c r="Q26" s="65">
        <v>19953</v>
      </c>
      <c r="R26" s="62" t="s">
        <v>2</v>
      </c>
      <c r="S26" s="65"/>
    </row>
    <row r="27" spans="11:19" ht="42" customHeight="1" x14ac:dyDescent="0.3">
      <c r="K27" s="79"/>
      <c r="L27" s="82" t="s">
        <v>48</v>
      </c>
      <c r="M27" s="83">
        <v>19827</v>
      </c>
      <c r="N27" s="64"/>
      <c r="O27" s="65"/>
      <c r="P27" s="65"/>
      <c r="Q27" s="65">
        <v>19827</v>
      </c>
      <c r="R27" s="62" t="s">
        <v>2</v>
      </c>
      <c r="S27" s="65"/>
    </row>
    <row r="28" spans="11:19" ht="42" customHeight="1" x14ac:dyDescent="0.3">
      <c r="K28" s="79"/>
      <c r="L28" s="82" t="s">
        <v>49</v>
      </c>
      <c r="M28" s="83">
        <v>19503</v>
      </c>
      <c r="N28" s="64"/>
      <c r="O28" s="65"/>
      <c r="P28" s="65"/>
      <c r="Q28" s="65">
        <v>19503</v>
      </c>
      <c r="R28" s="62" t="s">
        <v>2</v>
      </c>
      <c r="S28" s="65"/>
    </row>
    <row r="29" spans="11:19" ht="42" customHeight="1" x14ac:dyDescent="0.3">
      <c r="K29" s="79"/>
      <c r="L29" s="82" t="s">
        <v>50</v>
      </c>
      <c r="M29" s="83">
        <v>19128</v>
      </c>
      <c r="N29" s="64"/>
      <c r="O29" s="65"/>
      <c r="P29" s="65"/>
      <c r="Q29" s="65">
        <v>19128</v>
      </c>
      <c r="R29" s="62" t="s">
        <v>2</v>
      </c>
      <c r="S29" s="65"/>
    </row>
    <row r="30" spans="11:19" ht="42" customHeight="1" x14ac:dyDescent="0.3">
      <c r="K30" s="79"/>
      <c r="L30" s="82" t="s">
        <v>51</v>
      </c>
      <c r="M30" s="83">
        <v>18987</v>
      </c>
      <c r="N30" s="64"/>
      <c r="O30" s="65"/>
      <c r="P30" s="65"/>
      <c r="Q30" s="65">
        <v>18987</v>
      </c>
      <c r="R30" s="62" t="s">
        <v>2</v>
      </c>
      <c r="S30" s="65"/>
    </row>
    <row r="31" spans="11:19" ht="42" customHeight="1" x14ac:dyDescent="0.3">
      <c r="K31" s="79"/>
      <c r="L31" s="82" t="s">
        <v>52</v>
      </c>
      <c r="M31" s="83">
        <v>18931</v>
      </c>
      <c r="N31" s="64"/>
      <c r="O31" s="65"/>
      <c r="P31" s="65"/>
      <c r="Q31" s="65">
        <v>18931</v>
      </c>
      <c r="R31" s="62" t="s">
        <v>2</v>
      </c>
      <c r="S31" s="65"/>
    </row>
    <row r="32" spans="11:19" ht="42" customHeight="1" x14ac:dyDescent="0.3">
      <c r="K32" s="79"/>
      <c r="L32" s="82" t="s">
        <v>54</v>
      </c>
      <c r="M32" s="83">
        <v>17759</v>
      </c>
      <c r="N32" s="64"/>
      <c r="O32" s="65"/>
      <c r="P32" s="65"/>
      <c r="Q32" s="65">
        <v>17759</v>
      </c>
      <c r="R32" s="62" t="s">
        <v>2</v>
      </c>
      <c r="S32" s="65"/>
    </row>
    <row r="33" spans="4:19" ht="42" customHeight="1" x14ac:dyDescent="0.3">
      <c r="K33" s="79"/>
      <c r="L33" s="82" t="s">
        <v>38</v>
      </c>
      <c r="M33" s="83">
        <v>17142</v>
      </c>
      <c r="N33" s="64"/>
      <c r="O33" s="65"/>
      <c r="P33" s="65"/>
      <c r="Q33" s="65">
        <v>17142</v>
      </c>
      <c r="R33" s="62" t="s">
        <v>2</v>
      </c>
      <c r="S33" s="65"/>
    </row>
    <row r="34" spans="4:19" ht="42" customHeight="1" x14ac:dyDescent="0.3">
      <c r="K34" s="79"/>
      <c r="L34" s="82" t="s">
        <v>65</v>
      </c>
      <c r="M34" s="84">
        <f>SUM(M23:M33)</f>
        <v>219505</v>
      </c>
      <c r="N34" s="64"/>
      <c r="O34" s="65"/>
      <c r="P34" s="65"/>
      <c r="Q34" s="65"/>
      <c r="R34" s="62"/>
      <c r="S34" s="65"/>
    </row>
    <row r="35" spans="4:19" ht="42" customHeight="1" x14ac:dyDescent="0.3">
      <c r="K35" s="79"/>
      <c r="L35" s="82"/>
      <c r="M35" s="84"/>
      <c r="N35" s="64"/>
      <c r="O35" s="65"/>
      <c r="P35" s="65"/>
      <c r="Q35" s="65"/>
      <c r="R35" s="62"/>
      <c r="S35" s="65"/>
    </row>
    <row r="36" spans="4:19" ht="42" customHeight="1" x14ac:dyDescent="0.35">
      <c r="K36" s="85"/>
      <c r="L36" s="80" t="s">
        <v>74</v>
      </c>
      <c r="M36" s="81" t="s">
        <v>1</v>
      </c>
      <c r="N36" s="73"/>
      <c r="O36" s="74"/>
      <c r="P36" s="74"/>
      <c r="Q36" s="74"/>
      <c r="R36" s="75"/>
      <c r="S36" s="65"/>
    </row>
    <row r="37" spans="4:19" ht="42" customHeight="1" x14ac:dyDescent="0.3">
      <c r="K37" s="79"/>
      <c r="L37" s="82" t="s">
        <v>38</v>
      </c>
      <c r="M37" s="83">
        <v>58095</v>
      </c>
      <c r="N37" s="64"/>
      <c r="O37" s="65"/>
      <c r="P37" s="65"/>
      <c r="Q37" s="65">
        <v>58095</v>
      </c>
      <c r="R37" s="62" t="s">
        <v>29</v>
      </c>
      <c r="S37" s="65"/>
    </row>
    <row r="38" spans="4:19" ht="42" customHeight="1" x14ac:dyDescent="0.3">
      <c r="K38" s="79"/>
      <c r="L38" s="82" t="s">
        <v>39</v>
      </c>
      <c r="M38" s="83">
        <v>31863</v>
      </c>
      <c r="N38" s="64"/>
      <c r="O38" s="65"/>
      <c r="P38" s="65"/>
      <c r="Q38" s="65">
        <v>31863</v>
      </c>
      <c r="R38" s="62" t="s">
        <v>29</v>
      </c>
      <c r="S38" s="65"/>
    </row>
    <row r="39" spans="4:19" ht="42" customHeight="1" x14ac:dyDescent="0.3">
      <c r="K39" s="79"/>
      <c r="L39" s="82" t="s">
        <v>40</v>
      </c>
      <c r="M39" s="83">
        <v>25530</v>
      </c>
      <c r="N39" s="64"/>
      <c r="O39" s="65"/>
      <c r="P39" s="65"/>
      <c r="Q39" s="65">
        <v>25530</v>
      </c>
      <c r="R39" s="62" t="s">
        <v>29</v>
      </c>
      <c r="S39" s="65"/>
    </row>
    <row r="40" spans="4:19" ht="42" customHeight="1" x14ac:dyDescent="0.3">
      <c r="K40" s="79"/>
      <c r="L40" s="82" t="s">
        <v>41</v>
      </c>
      <c r="M40" s="83">
        <v>25265</v>
      </c>
      <c r="N40" s="64"/>
      <c r="O40" s="65"/>
      <c r="P40" s="65"/>
      <c r="Q40" s="65">
        <v>25265</v>
      </c>
      <c r="R40" s="62" t="s">
        <v>29</v>
      </c>
      <c r="S40" s="65"/>
    </row>
    <row r="41" spans="4:19" ht="42" customHeight="1" x14ac:dyDescent="0.3">
      <c r="K41" s="79"/>
      <c r="L41" s="82" t="s">
        <v>43</v>
      </c>
      <c r="M41" s="83">
        <v>23657</v>
      </c>
      <c r="N41" s="64"/>
      <c r="O41" s="65"/>
      <c r="P41" s="65"/>
      <c r="Q41" s="65">
        <v>23657</v>
      </c>
      <c r="R41" s="62" t="s">
        <v>29</v>
      </c>
      <c r="S41" s="65"/>
    </row>
    <row r="42" spans="4:19" ht="42" customHeight="1" x14ac:dyDescent="0.3">
      <c r="K42" s="79"/>
      <c r="L42" s="82" t="s">
        <v>46</v>
      </c>
      <c r="M42" s="83">
        <v>20265</v>
      </c>
      <c r="N42" s="64"/>
      <c r="O42" s="65"/>
      <c r="P42" s="65"/>
      <c r="Q42" s="65">
        <v>20265</v>
      </c>
      <c r="R42" s="62" t="s">
        <v>29</v>
      </c>
      <c r="S42" s="65"/>
    </row>
    <row r="43" spans="4:19" s="54" customFormat="1" ht="42" customHeight="1" x14ac:dyDescent="0.35">
      <c r="D43" s="55" t="s">
        <v>64</v>
      </c>
      <c r="E43" s="55" t="s">
        <v>20</v>
      </c>
      <c r="F43" s="55" t="s">
        <v>23</v>
      </c>
      <c r="G43" s="55" t="s">
        <v>7</v>
      </c>
      <c r="K43" s="79"/>
      <c r="L43" s="82" t="s">
        <v>53</v>
      </c>
      <c r="M43" s="83">
        <v>18452</v>
      </c>
      <c r="N43" s="64"/>
      <c r="O43" s="65"/>
      <c r="P43" s="65"/>
      <c r="Q43" s="65">
        <v>18452</v>
      </c>
      <c r="R43" s="62" t="s">
        <v>29</v>
      </c>
      <c r="S43" s="65"/>
    </row>
    <row r="44" spans="4:19" s="54" customFormat="1" ht="42" customHeight="1" x14ac:dyDescent="0.45">
      <c r="D44" s="57" t="s">
        <v>8</v>
      </c>
      <c r="E44" s="56">
        <v>18520</v>
      </c>
      <c r="F44" s="56">
        <v>85250</v>
      </c>
      <c r="G44" s="56">
        <v>103770</v>
      </c>
      <c r="K44" s="79"/>
      <c r="L44" s="82" t="s">
        <v>45</v>
      </c>
      <c r="M44" s="83">
        <v>16217</v>
      </c>
      <c r="N44" s="64"/>
      <c r="O44" s="65"/>
      <c r="P44" s="65"/>
      <c r="Q44" s="65">
        <v>16217</v>
      </c>
      <c r="R44" s="62" t="s">
        <v>29</v>
      </c>
      <c r="S44" s="65"/>
    </row>
    <row r="45" spans="4:19" s="54" customFormat="1" ht="42" customHeight="1" x14ac:dyDescent="0.45">
      <c r="D45" s="57" t="s">
        <v>9</v>
      </c>
      <c r="E45" s="56">
        <v>21416</v>
      </c>
      <c r="F45" s="56">
        <v>94193</v>
      </c>
      <c r="G45" s="56">
        <v>115609</v>
      </c>
      <c r="K45" s="79"/>
      <c r="L45" s="82" t="s">
        <v>55</v>
      </c>
      <c r="M45" s="83">
        <v>14104</v>
      </c>
      <c r="N45" s="64"/>
      <c r="O45" s="65"/>
      <c r="P45" s="65"/>
      <c r="Q45" s="65">
        <v>14104</v>
      </c>
      <c r="R45" s="62" t="s">
        <v>29</v>
      </c>
      <c r="S45" s="65"/>
    </row>
    <row r="46" spans="4:19" s="54" customFormat="1" ht="42" customHeight="1" x14ac:dyDescent="0.45">
      <c r="D46" s="57" t="s">
        <v>10</v>
      </c>
      <c r="E46" s="56">
        <v>89882</v>
      </c>
      <c r="F46" s="56">
        <v>194160</v>
      </c>
      <c r="G46" s="56">
        <v>284042</v>
      </c>
      <c r="K46" s="79"/>
      <c r="L46" s="82" t="s">
        <v>56</v>
      </c>
      <c r="M46" s="83">
        <v>13804</v>
      </c>
      <c r="N46" s="64"/>
      <c r="O46" s="65"/>
      <c r="P46" s="65"/>
      <c r="Q46" s="65">
        <v>13804</v>
      </c>
      <c r="R46" s="62" t="s">
        <v>29</v>
      </c>
      <c r="S46" s="65"/>
    </row>
    <row r="47" spans="4:19" s="54" customFormat="1" ht="42" customHeight="1" x14ac:dyDescent="0.45">
      <c r="D47" s="57" t="s">
        <v>11</v>
      </c>
      <c r="E47" s="56">
        <v>91897</v>
      </c>
      <c r="F47" s="56">
        <v>180663</v>
      </c>
      <c r="G47" s="56">
        <v>272560</v>
      </c>
      <c r="K47" s="79"/>
      <c r="L47" s="82" t="s">
        <v>57</v>
      </c>
      <c r="M47" s="83">
        <v>13691</v>
      </c>
      <c r="N47" s="64"/>
      <c r="O47" s="65"/>
      <c r="P47" s="65"/>
      <c r="Q47" s="65">
        <v>13691</v>
      </c>
      <c r="R47" s="62" t="s">
        <v>29</v>
      </c>
      <c r="S47" s="65"/>
    </row>
    <row r="48" spans="4:19" s="54" customFormat="1" ht="42" customHeight="1" x14ac:dyDescent="0.45">
      <c r="D48" s="57" t="s">
        <v>12</v>
      </c>
      <c r="E48" s="56">
        <v>220246</v>
      </c>
      <c r="F48" s="56">
        <v>282299</v>
      </c>
      <c r="G48" s="56">
        <v>502545</v>
      </c>
      <c r="K48" s="79"/>
      <c r="L48" s="86" t="s">
        <v>65</v>
      </c>
      <c r="M48" s="83">
        <f>SUM(M37:M47)</f>
        <v>260943</v>
      </c>
      <c r="N48" s="64"/>
      <c r="O48" s="65"/>
      <c r="P48" s="65"/>
      <c r="Q48" s="65"/>
      <c r="R48" s="62"/>
      <c r="S48" s="65"/>
    </row>
    <row r="49" spans="4:32" s="54" customFormat="1" ht="42" customHeight="1" thickBot="1" x14ac:dyDescent="0.5">
      <c r="D49" s="57" t="s">
        <v>13</v>
      </c>
      <c r="E49" s="56">
        <v>369051</v>
      </c>
      <c r="F49" s="56">
        <v>400153</v>
      </c>
      <c r="G49" s="56">
        <v>769204</v>
      </c>
      <c r="K49" s="87"/>
      <c r="L49" s="88"/>
      <c r="M49" s="89"/>
      <c r="N49" s="66"/>
      <c r="O49" s="63"/>
      <c r="P49" s="63"/>
      <c r="Q49" s="63"/>
      <c r="R49" s="63"/>
      <c r="S49" s="63"/>
      <c r="W49"/>
      <c r="X49"/>
      <c r="Y49"/>
      <c r="Z49"/>
      <c r="AA49"/>
      <c r="AB49"/>
      <c r="AC49"/>
      <c r="AD49"/>
      <c r="AE49"/>
      <c r="AF49"/>
    </row>
    <row r="50" spans="4:32" s="54" customFormat="1" ht="42" customHeight="1" thickTop="1" x14ac:dyDescent="0.45">
      <c r="D50" s="57" t="s">
        <v>14</v>
      </c>
      <c r="E50" s="56">
        <v>406055</v>
      </c>
      <c r="F50" s="56">
        <v>417433</v>
      </c>
      <c r="G50" s="56">
        <v>823488</v>
      </c>
      <c r="L50" s="72"/>
      <c r="M50" s="59"/>
      <c r="W50"/>
      <c r="X50"/>
      <c r="Y50"/>
      <c r="Z50"/>
      <c r="AA50"/>
      <c r="AB50"/>
      <c r="AC50"/>
      <c r="AD50"/>
      <c r="AE50"/>
      <c r="AF50"/>
    </row>
    <row r="51" spans="4:32" s="54" customFormat="1" ht="42" customHeight="1" x14ac:dyDescent="0.45">
      <c r="D51" s="57" t="s">
        <v>15</v>
      </c>
      <c r="E51" s="56">
        <v>358924</v>
      </c>
      <c r="F51" s="56">
        <v>427008</v>
      </c>
      <c r="G51" s="56">
        <v>785932</v>
      </c>
      <c r="L51" s="72"/>
      <c r="M51" s="59"/>
      <c r="W51" s="59"/>
      <c r="X51" s="60"/>
      <c r="Y51" s="60"/>
      <c r="Z51" s="60"/>
      <c r="AA51" s="60"/>
      <c r="AB51" s="60"/>
      <c r="AC51" s="60"/>
      <c r="AD51" s="60"/>
      <c r="AE51" s="59"/>
    </row>
    <row r="52" spans="4:32" s="54" customFormat="1" ht="42" customHeight="1" x14ac:dyDescent="0.45">
      <c r="D52" s="57" t="s">
        <v>16</v>
      </c>
      <c r="E52" s="56">
        <v>296697</v>
      </c>
      <c r="F52" s="56">
        <v>404637</v>
      </c>
      <c r="G52" s="56">
        <v>701334</v>
      </c>
      <c r="L52" s="72"/>
      <c r="M52" s="59"/>
      <c r="W52" s="59"/>
      <c r="X52" s="60"/>
      <c r="Y52" s="60"/>
      <c r="Z52" s="60"/>
      <c r="AA52" s="60"/>
      <c r="AB52" s="60"/>
      <c r="AC52" s="60"/>
      <c r="AD52" s="60"/>
      <c r="AE52" s="59"/>
    </row>
    <row r="53" spans="4:32" s="54" customFormat="1" ht="42" customHeight="1" x14ac:dyDescent="0.45">
      <c r="D53" s="57" t="s">
        <v>17</v>
      </c>
      <c r="E53" s="56">
        <v>208989</v>
      </c>
      <c r="F53" s="56">
        <v>349696</v>
      </c>
      <c r="G53" s="56">
        <v>558685</v>
      </c>
      <c r="L53" s="72"/>
      <c r="M53" s="59"/>
      <c r="W53" s="59"/>
      <c r="X53" s="60"/>
      <c r="Y53" s="60"/>
      <c r="Z53" s="60"/>
      <c r="AA53" s="60"/>
      <c r="AB53" s="60"/>
      <c r="AC53" s="60"/>
      <c r="AD53" s="60"/>
      <c r="AE53" s="59"/>
    </row>
    <row r="54" spans="4:32" s="54" customFormat="1" ht="42" customHeight="1" x14ac:dyDescent="0.45">
      <c r="D54" s="57" t="s">
        <v>18</v>
      </c>
      <c r="E54" s="56">
        <v>100772</v>
      </c>
      <c r="F54" s="56">
        <v>236963</v>
      </c>
      <c r="G54" s="56">
        <v>337735</v>
      </c>
      <c r="L54" s="72"/>
      <c r="M54" s="59"/>
      <c r="W54" s="59"/>
      <c r="X54" s="60"/>
      <c r="Y54" s="60"/>
      <c r="Z54" s="60"/>
      <c r="AA54" s="60"/>
      <c r="AB54" s="60"/>
      <c r="AC54" s="60"/>
      <c r="AD54" s="60"/>
      <c r="AE54" s="59"/>
    </row>
    <row r="55" spans="4:32" s="54" customFormat="1" ht="42" customHeight="1" x14ac:dyDescent="0.45">
      <c r="D55" s="57" t="s">
        <v>19</v>
      </c>
      <c r="E55" s="56">
        <v>44894</v>
      </c>
      <c r="F55" s="56">
        <v>136912</v>
      </c>
      <c r="G55" s="56">
        <v>181806</v>
      </c>
      <c r="L55" s="72"/>
      <c r="M55" s="59"/>
      <c r="W55" s="59"/>
      <c r="X55" s="60"/>
      <c r="Y55" s="60"/>
      <c r="Z55" s="60"/>
      <c r="AA55" s="60"/>
      <c r="AB55" s="60"/>
      <c r="AC55" s="60"/>
      <c r="AD55" s="60"/>
      <c r="AE55" s="59"/>
    </row>
    <row r="78" spans="4:7" ht="42" customHeight="1" x14ac:dyDescent="0.3">
      <c r="D78" s="31"/>
      <c r="E78" s="31"/>
      <c r="F78" s="31"/>
      <c r="G78" s="31"/>
    </row>
    <row r="79" spans="4:7" ht="42" customHeight="1" x14ac:dyDescent="0.3">
      <c r="D79" s="2"/>
      <c r="E79" s="3"/>
      <c r="F79" s="3"/>
      <c r="G79" s="3"/>
    </row>
    <row r="80" spans="4:7" ht="42" customHeight="1" x14ac:dyDescent="0.3">
      <c r="D80" s="2"/>
      <c r="E80" s="3"/>
      <c r="F80" s="3"/>
      <c r="G80" s="3"/>
    </row>
    <row r="81" spans="4:7" ht="42" customHeight="1" x14ac:dyDescent="0.3">
      <c r="D81" s="2"/>
      <c r="E81" s="3"/>
      <c r="F81" s="3"/>
      <c r="G81" s="3"/>
    </row>
    <row r="82" spans="4:7" ht="42" customHeight="1" x14ac:dyDescent="0.3">
      <c r="D82" s="2"/>
      <c r="E82" s="3"/>
      <c r="F82" s="3"/>
      <c r="G82" s="3"/>
    </row>
    <row r="83" spans="4:7" ht="42" customHeight="1" x14ac:dyDescent="0.3">
      <c r="D83" s="2"/>
      <c r="E83" s="3"/>
      <c r="F83" s="3"/>
      <c r="G83" s="3"/>
    </row>
    <row r="84" spans="4:7" ht="42" customHeight="1" x14ac:dyDescent="0.3">
      <c r="D84" s="2"/>
      <c r="E84" s="3"/>
      <c r="F84" s="3"/>
      <c r="G84" s="3"/>
    </row>
    <row r="85" spans="4:7" ht="42" customHeight="1" x14ac:dyDescent="0.3">
      <c r="D85" s="2"/>
      <c r="E85" s="3"/>
      <c r="F85" s="3"/>
      <c r="G85" s="3"/>
    </row>
    <row r="86" spans="4:7" ht="42" customHeight="1" x14ac:dyDescent="0.3">
      <c r="D86" s="2"/>
      <c r="E86" s="3"/>
      <c r="F86" s="3"/>
      <c r="G86" s="3"/>
    </row>
    <row r="87" spans="4:7" ht="42" customHeight="1" x14ac:dyDescent="0.3">
      <c r="D87" s="2"/>
      <c r="E87" s="3"/>
      <c r="F87" s="3"/>
      <c r="G87" s="3"/>
    </row>
    <row r="88" spans="4:7" ht="42" customHeight="1" x14ac:dyDescent="0.3">
      <c r="D88" s="2"/>
      <c r="E88" s="3"/>
      <c r="F88" s="3"/>
      <c r="G88" s="3"/>
    </row>
    <row r="89" spans="4:7" ht="42" customHeight="1" x14ac:dyDescent="0.3">
      <c r="D89" s="2"/>
      <c r="E89" s="3"/>
      <c r="F89" s="3"/>
      <c r="G89" s="3"/>
    </row>
    <row r="90" spans="4:7" ht="42" customHeight="1" x14ac:dyDescent="0.3">
      <c r="D90" s="2"/>
      <c r="E90" s="3"/>
      <c r="F90" s="3"/>
      <c r="G90" s="3"/>
    </row>
  </sheetData>
  <conditionalFormatting sqref="E44:E55">
    <cfRule type="colorScale" priority="11">
      <colorScale>
        <cfvo type="min"/>
        <cfvo type="max"/>
        <color theme="0"/>
        <color theme="9" tint="-0.249977111117893"/>
      </colorScale>
    </cfRule>
    <cfRule type="colorScale" priority="12">
      <colorScale>
        <cfvo type="min"/>
        <cfvo type="max"/>
        <color theme="0"/>
        <color theme="9" tint="0.39997558519241921"/>
      </colorScale>
    </cfRule>
    <cfRule type="colorScale" priority="13">
      <colorScale>
        <cfvo type="min"/>
        <cfvo type="max"/>
        <color theme="9" tint="0.79998168889431442"/>
        <color theme="9" tint="-0.499984740745262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4:F55">
    <cfRule type="colorScale" priority="10">
      <colorScale>
        <cfvo type="min"/>
        <cfvo type="max"/>
        <color theme="0"/>
        <color rgb="FFEB4C0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9:E90">
    <cfRule type="colorScale" priority="5">
      <colorScale>
        <cfvo type="min"/>
        <cfvo type="max"/>
        <color theme="0"/>
        <color theme="9" tint="-0.249977111117893"/>
      </colorScale>
    </cfRule>
    <cfRule type="colorScale" priority="6">
      <colorScale>
        <cfvo type="min"/>
        <cfvo type="max"/>
        <color theme="0"/>
        <color theme="9" tint="0.39997558519241921"/>
      </colorScale>
    </cfRule>
    <cfRule type="colorScale" priority="7">
      <colorScale>
        <cfvo type="min"/>
        <cfvo type="max"/>
        <color theme="9" tint="0.79998168889431442"/>
        <color theme="9" tint="-0.499984740745262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:F90">
    <cfRule type="colorScale" priority="4">
      <colorScale>
        <cfvo type="min"/>
        <cfvo type="max"/>
        <color theme="0"/>
        <color rgb="FFEB4C0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:M48">
    <cfRule type="colorScale" priority="3">
      <colorScale>
        <cfvo type="min"/>
        <cfvo type="max"/>
        <color theme="0"/>
        <color theme="9" tint="0.39997558519241921"/>
      </colorScale>
    </cfRule>
  </conditionalFormatting>
  <conditionalFormatting sqref="M37:M47">
    <cfRule type="colorScale" priority="2">
      <colorScale>
        <cfvo type="min"/>
        <cfvo type="max"/>
        <color theme="0" tint="-4.9989318521683403E-2"/>
        <color theme="9" tint="0.39997558519241921"/>
      </colorScale>
    </cfRule>
  </conditionalFormatting>
  <conditionalFormatting sqref="M23:M33">
    <cfRule type="colorScale" priority="1">
      <colorScale>
        <cfvo type="min"/>
        <cfvo type="max"/>
        <color theme="0"/>
        <color rgb="FFE9754F"/>
      </colorScale>
    </cfRule>
  </conditionalFormatting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4"/>
  <sheetViews>
    <sheetView workbookViewId="0">
      <selection activeCell="B10" sqref="B10"/>
    </sheetView>
  </sheetViews>
  <sheetFormatPr baseColWidth="10" defaultRowHeight="16" x14ac:dyDescent="0.2"/>
  <cols>
    <col min="1" max="1" width="13" customWidth="1"/>
    <col min="2" max="2" width="15.5" customWidth="1"/>
    <col min="3" max="3" width="8.1640625" customWidth="1"/>
    <col min="4" max="4" width="11.6640625" customWidth="1"/>
  </cols>
  <sheetData>
    <row r="3" spans="1:5" x14ac:dyDescent="0.2">
      <c r="A3" s="1" t="s">
        <v>3</v>
      </c>
      <c r="B3" s="1" t="s">
        <v>4</v>
      </c>
    </row>
    <row r="4" spans="1:5" x14ac:dyDescent="0.2">
      <c r="A4" s="1" t="s">
        <v>5</v>
      </c>
      <c r="B4" t="s">
        <v>20</v>
      </c>
      <c r="C4" t="s">
        <v>2</v>
      </c>
      <c r="D4" t="s">
        <v>6</v>
      </c>
      <c r="E4" t="s">
        <v>7</v>
      </c>
    </row>
    <row r="5" spans="1:5" x14ac:dyDescent="0.2">
      <c r="A5" s="2" t="s">
        <v>8</v>
      </c>
      <c r="B5" s="3">
        <v>18520</v>
      </c>
      <c r="C5" s="3">
        <v>85250</v>
      </c>
      <c r="D5" s="3"/>
      <c r="E5" s="3">
        <v>103770</v>
      </c>
    </row>
    <row r="6" spans="1:5" x14ac:dyDescent="0.2">
      <c r="A6" s="2" t="s">
        <v>9</v>
      </c>
      <c r="B6" s="3">
        <v>21416</v>
      </c>
      <c r="C6" s="3">
        <v>94193</v>
      </c>
      <c r="D6" s="3"/>
      <c r="E6" s="3">
        <v>115609</v>
      </c>
    </row>
    <row r="7" spans="1:5" x14ac:dyDescent="0.2">
      <c r="A7" s="2" t="s">
        <v>10</v>
      </c>
      <c r="B7" s="3">
        <v>89882</v>
      </c>
      <c r="C7" s="3">
        <v>194160</v>
      </c>
      <c r="D7" s="3"/>
      <c r="E7" s="3">
        <v>284042</v>
      </c>
    </row>
    <row r="8" spans="1:5" x14ac:dyDescent="0.2">
      <c r="A8" s="2" t="s">
        <v>11</v>
      </c>
      <c r="B8" s="3">
        <v>91897</v>
      </c>
      <c r="C8" s="3">
        <v>180663</v>
      </c>
      <c r="D8" s="3"/>
      <c r="E8" s="3">
        <v>272560</v>
      </c>
    </row>
    <row r="9" spans="1:5" x14ac:dyDescent="0.2">
      <c r="A9" s="2" t="s">
        <v>12</v>
      </c>
      <c r="B9" s="3">
        <v>220246</v>
      </c>
      <c r="C9" s="3">
        <v>282299</v>
      </c>
      <c r="D9" s="3"/>
      <c r="E9" s="3">
        <v>502545</v>
      </c>
    </row>
    <row r="10" spans="1:5" x14ac:dyDescent="0.2">
      <c r="A10" s="2" t="s">
        <v>13</v>
      </c>
      <c r="B10" s="3">
        <v>369051</v>
      </c>
      <c r="C10" s="3">
        <v>400153</v>
      </c>
      <c r="D10" s="3"/>
      <c r="E10" s="3">
        <v>769204</v>
      </c>
    </row>
    <row r="11" spans="1:5" x14ac:dyDescent="0.2">
      <c r="A11" s="2" t="s">
        <v>14</v>
      </c>
      <c r="B11" s="3">
        <v>406055</v>
      </c>
      <c r="C11" s="3">
        <v>417433</v>
      </c>
      <c r="D11" s="3"/>
      <c r="E11" s="3">
        <v>823488</v>
      </c>
    </row>
    <row r="12" spans="1:5" x14ac:dyDescent="0.2">
      <c r="A12" s="2" t="s">
        <v>15</v>
      </c>
      <c r="B12" s="3">
        <v>358924</v>
      </c>
      <c r="C12" s="3">
        <v>427008</v>
      </c>
      <c r="D12" s="3"/>
      <c r="E12" s="3">
        <v>785932</v>
      </c>
    </row>
    <row r="13" spans="1:5" x14ac:dyDescent="0.2">
      <c r="A13" s="2" t="s">
        <v>16</v>
      </c>
      <c r="B13" s="3">
        <v>296697</v>
      </c>
      <c r="C13" s="3">
        <v>404637</v>
      </c>
      <c r="D13" s="3"/>
      <c r="E13" s="3">
        <v>701334</v>
      </c>
    </row>
    <row r="14" spans="1:5" x14ac:dyDescent="0.2">
      <c r="A14" s="2" t="s">
        <v>17</v>
      </c>
      <c r="B14" s="3">
        <v>208989</v>
      </c>
      <c r="C14" s="3">
        <v>349696</v>
      </c>
      <c r="D14" s="3"/>
      <c r="E14" s="3">
        <v>558685</v>
      </c>
    </row>
    <row r="15" spans="1:5" x14ac:dyDescent="0.2">
      <c r="A15" s="2" t="s">
        <v>18</v>
      </c>
      <c r="B15" s="3">
        <v>100772</v>
      </c>
      <c r="C15" s="3">
        <v>236963</v>
      </c>
      <c r="D15" s="3"/>
      <c r="E15" s="3">
        <v>337735</v>
      </c>
    </row>
    <row r="16" spans="1:5" x14ac:dyDescent="0.2">
      <c r="A16" s="2" t="s">
        <v>19</v>
      </c>
      <c r="B16" s="3">
        <v>44894</v>
      </c>
      <c r="C16" s="3">
        <v>136912</v>
      </c>
      <c r="D16" s="3"/>
      <c r="E16" s="3">
        <v>181806</v>
      </c>
    </row>
    <row r="17" spans="1:5" hidden="1" x14ac:dyDescent="0.2">
      <c r="A17" s="2" t="s">
        <v>6</v>
      </c>
      <c r="B17" s="3"/>
      <c r="C17" s="3"/>
      <c r="D17" s="3"/>
      <c r="E17" s="3"/>
    </row>
    <row r="18" spans="1:5" x14ac:dyDescent="0.2">
      <c r="A18" s="2" t="s">
        <v>7</v>
      </c>
      <c r="B18" s="3">
        <v>2227343</v>
      </c>
      <c r="C18" s="3">
        <v>3209367</v>
      </c>
      <c r="D18" s="3"/>
      <c r="E18" s="3">
        <v>5436710</v>
      </c>
    </row>
    <row r="20" spans="1:5" x14ac:dyDescent="0.2">
      <c r="A20" s="31" t="s">
        <v>64</v>
      </c>
      <c r="B20" s="31" t="s">
        <v>20</v>
      </c>
      <c r="C20" s="31" t="s">
        <v>23</v>
      </c>
      <c r="D20" s="31" t="s">
        <v>7</v>
      </c>
    </row>
    <row r="21" spans="1:5" x14ac:dyDescent="0.2">
      <c r="A21" s="2" t="s">
        <v>8</v>
      </c>
      <c r="B21" s="3">
        <v>18520</v>
      </c>
      <c r="C21" s="3">
        <v>85250</v>
      </c>
      <c r="D21" s="3">
        <v>103770</v>
      </c>
    </row>
    <row r="22" spans="1:5" x14ac:dyDescent="0.2">
      <c r="A22" s="2" t="s">
        <v>9</v>
      </c>
      <c r="B22" s="3">
        <v>21416</v>
      </c>
      <c r="C22" s="3">
        <v>94193</v>
      </c>
      <c r="D22" s="3">
        <v>115609</v>
      </c>
    </row>
    <row r="23" spans="1:5" x14ac:dyDescent="0.2">
      <c r="A23" s="2" t="s">
        <v>10</v>
      </c>
      <c r="B23" s="3">
        <v>89882</v>
      </c>
      <c r="C23" s="3">
        <v>194160</v>
      </c>
      <c r="D23" s="3">
        <v>284042</v>
      </c>
    </row>
    <row r="24" spans="1:5" x14ac:dyDescent="0.2">
      <c r="A24" s="2" t="s">
        <v>11</v>
      </c>
      <c r="B24" s="3">
        <v>91897</v>
      </c>
      <c r="C24" s="3">
        <v>180663</v>
      </c>
      <c r="D24" s="3">
        <v>272560</v>
      </c>
    </row>
    <row r="25" spans="1:5" x14ac:dyDescent="0.2">
      <c r="A25" s="2" t="s">
        <v>12</v>
      </c>
      <c r="B25" s="3">
        <v>220246</v>
      </c>
      <c r="C25" s="3">
        <v>282299</v>
      </c>
      <c r="D25" s="3">
        <v>502545</v>
      </c>
    </row>
    <row r="26" spans="1:5" x14ac:dyDescent="0.2">
      <c r="A26" s="2" t="s">
        <v>13</v>
      </c>
      <c r="B26" s="3">
        <v>369051</v>
      </c>
      <c r="C26" s="3">
        <v>400153</v>
      </c>
      <c r="D26" s="3">
        <v>769204</v>
      </c>
    </row>
    <row r="27" spans="1:5" x14ac:dyDescent="0.2">
      <c r="A27" s="2" t="s">
        <v>14</v>
      </c>
      <c r="B27" s="3">
        <v>406055</v>
      </c>
      <c r="C27" s="3">
        <v>417433</v>
      </c>
      <c r="D27" s="3">
        <v>823488</v>
      </c>
    </row>
    <row r="28" spans="1:5" x14ac:dyDescent="0.2">
      <c r="A28" s="2" t="s">
        <v>15</v>
      </c>
      <c r="B28" s="3">
        <v>358924</v>
      </c>
      <c r="C28" s="3">
        <v>427008</v>
      </c>
      <c r="D28" s="3">
        <v>785932</v>
      </c>
    </row>
    <row r="29" spans="1:5" x14ac:dyDescent="0.2">
      <c r="A29" s="2" t="s">
        <v>16</v>
      </c>
      <c r="B29" s="3">
        <v>296697</v>
      </c>
      <c r="C29" s="3">
        <v>404637</v>
      </c>
      <c r="D29" s="3">
        <v>701334</v>
      </c>
    </row>
    <row r="30" spans="1:5" x14ac:dyDescent="0.2">
      <c r="A30" s="2" t="s">
        <v>17</v>
      </c>
      <c r="B30" s="3">
        <v>208989</v>
      </c>
      <c r="C30" s="3">
        <v>349696</v>
      </c>
      <c r="D30" s="3">
        <v>558685</v>
      </c>
    </row>
    <row r="31" spans="1:5" x14ac:dyDescent="0.2">
      <c r="A31" s="2" t="s">
        <v>18</v>
      </c>
      <c r="B31" s="3">
        <v>100772</v>
      </c>
      <c r="C31" s="3">
        <v>236963</v>
      </c>
      <c r="D31" s="3">
        <v>337735</v>
      </c>
    </row>
    <row r="32" spans="1:5" x14ac:dyDescent="0.2">
      <c r="A32" s="2" t="s">
        <v>19</v>
      </c>
      <c r="B32" s="3">
        <v>44894</v>
      </c>
      <c r="C32" s="3">
        <v>136912</v>
      </c>
      <c r="D32" s="3">
        <v>181806</v>
      </c>
    </row>
    <row r="33" spans="4:4" x14ac:dyDescent="0.2">
      <c r="D33" s="3"/>
    </row>
    <row r="34" spans="4:4" x14ac:dyDescent="0.2">
      <c r="D34" s="5">
        <v>5436710</v>
      </c>
    </row>
  </sheetData>
  <conditionalFormatting pivot="1" sqref="B5:B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B32">
    <cfRule type="colorScale" priority="2">
      <colorScale>
        <cfvo type="min"/>
        <cfvo type="max"/>
        <color theme="0"/>
        <color theme="9" tint="-0.249977111117893"/>
      </colorScale>
    </cfRule>
    <cfRule type="colorScale" priority="3">
      <colorScale>
        <cfvo type="min"/>
        <cfvo type="max"/>
        <color theme="0"/>
        <color theme="9" tint="0.39997558519241921"/>
      </colorScale>
    </cfRule>
    <cfRule type="colorScale" priority="4">
      <colorScale>
        <cfvo type="min"/>
        <cfvo type="max"/>
        <color theme="9" tint="0.79998168889431442"/>
        <color theme="9" tint="-0.499984740745262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32">
    <cfRule type="colorScale" priority="1">
      <colorScale>
        <cfvo type="min"/>
        <cfvo type="max"/>
        <color theme="0"/>
        <color rgb="FFEB4C0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4"/>
  <sheetViews>
    <sheetView workbookViewId="0">
      <selection activeCell="H7" sqref="H7"/>
    </sheetView>
  </sheetViews>
  <sheetFormatPr baseColWidth="10" defaultRowHeight="16" x14ac:dyDescent="0.2"/>
  <cols>
    <col min="1" max="1" width="13" customWidth="1"/>
    <col min="2" max="2" width="15.5" customWidth="1"/>
    <col min="3" max="3" width="8.1640625" customWidth="1"/>
    <col min="4" max="6" width="10.83203125" customWidth="1"/>
    <col min="7" max="7" width="8.33203125" customWidth="1"/>
    <col min="8" max="8" width="10.83203125" customWidth="1"/>
    <col min="9" max="9" width="8.33203125" customWidth="1"/>
    <col min="10" max="10" width="10.83203125" customWidth="1"/>
    <col min="11" max="11" width="8.33203125" bestFit="1" customWidth="1"/>
    <col min="12" max="12" width="10.83203125" bestFit="1" customWidth="1"/>
    <col min="13" max="13" width="9.33203125" bestFit="1" customWidth="1"/>
    <col min="14" max="14" width="11.83203125" bestFit="1" customWidth="1"/>
    <col min="15" max="15" width="9.33203125" bestFit="1" customWidth="1"/>
    <col min="16" max="16" width="11.83203125" bestFit="1" customWidth="1"/>
    <col min="17" max="17" width="9.33203125" bestFit="1" customWidth="1"/>
    <col min="18" max="18" width="11.83203125" bestFit="1" customWidth="1"/>
    <col min="19" max="19" width="9.33203125" bestFit="1" customWidth="1"/>
    <col min="20" max="20" width="11.83203125" bestFit="1" customWidth="1"/>
    <col min="21" max="21" width="9.33203125" bestFit="1" customWidth="1"/>
    <col min="22" max="22" width="11.83203125" bestFit="1" customWidth="1"/>
    <col min="23" max="23" width="9.33203125" bestFit="1" customWidth="1"/>
    <col min="24" max="24" width="11.83203125" bestFit="1" customWidth="1"/>
    <col min="25" max="25" width="9.33203125" bestFit="1" customWidth="1"/>
    <col min="26" max="26" width="11.83203125" bestFit="1" customWidth="1"/>
    <col min="27" max="27" width="9.33203125" bestFit="1" customWidth="1"/>
    <col min="28" max="28" width="11.83203125" bestFit="1" customWidth="1"/>
    <col min="29" max="29" width="9.33203125" bestFit="1" customWidth="1"/>
    <col min="30" max="30" width="11.83203125" bestFit="1" customWidth="1"/>
    <col min="31" max="31" width="9.33203125" bestFit="1" customWidth="1"/>
    <col min="32" max="32" width="11.83203125" bestFit="1" customWidth="1"/>
    <col min="33" max="33" width="9.33203125" bestFit="1" customWidth="1"/>
    <col min="34" max="34" width="11.83203125" bestFit="1" customWidth="1"/>
    <col min="35" max="35" width="9.33203125" bestFit="1" customWidth="1"/>
    <col min="36" max="36" width="11.83203125" bestFit="1" customWidth="1"/>
    <col min="37" max="37" width="9.33203125" bestFit="1" customWidth="1"/>
    <col min="38" max="38" width="11.83203125" bestFit="1" customWidth="1"/>
    <col min="39" max="39" width="9.33203125" bestFit="1" customWidth="1"/>
    <col min="40" max="40" width="11.83203125" bestFit="1" customWidth="1"/>
    <col min="41" max="41" width="9.33203125" bestFit="1" customWidth="1"/>
    <col min="42" max="42" width="11.83203125" bestFit="1" customWidth="1"/>
    <col min="43" max="43" width="9.33203125" bestFit="1" customWidth="1"/>
    <col min="44" max="44" width="11.83203125" bestFit="1" customWidth="1"/>
    <col min="45" max="45" width="9.33203125" bestFit="1" customWidth="1"/>
    <col min="46" max="46" width="11.83203125" bestFit="1" customWidth="1"/>
  </cols>
  <sheetData>
    <row r="3" spans="1:9" x14ac:dyDescent="0.2">
      <c r="A3" s="1" t="s">
        <v>3</v>
      </c>
      <c r="B3" s="1" t="s">
        <v>4</v>
      </c>
      <c r="F3" t="s">
        <v>26</v>
      </c>
    </row>
    <row r="4" spans="1:9" x14ac:dyDescent="0.2">
      <c r="A4" s="1" t="s">
        <v>5</v>
      </c>
      <c r="B4" t="s">
        <v>21</v>
      </c>
      <c r="C4" t="s">
        <v>23</v>
      </c>
      <c r="D4" t="s">
        <v>7</v>
      </c>
      <c r="E4" t="s">
        <v>37</v>
      </c>
      <c r="H4" s="9" t="s">
        <v>21</v>
      </c>
      <c r="I4" t="s">
        <v>23</v>
      </c>
    </row>
    <row r="5" spans="1:9" x14ac:dyDescent="0.2">
      <c r="A5" s="2" t="s">
        <v>8</v>
      </c>
      <c r="B5" s="3">
        <v>18520</v>
      </c>
      <c r="C5" s="3">
        <v>85250</v>
      </c>
      <c r="D5" s="3">
        <v>103770</v>
      </c>
      <c r="G5" t="s">
        <v>8</v>
      </c>
      <c r="H5" s="10">
        <f ca="1">(#REF!/$I$12)*100</f>
        <v>0.83845559377098122</v>
      </c>
      <c r="I5" s="9">
        <f ca="1">(#REF!/$I$11)*100</f>
        <v>2.6562870497515556</v>
      </c>
    </row>
    <row r="6" spans="1:9" x14ac:dyDescent="0.2">
      <c r="A6" s="2" t="s">
        <v>9</v>
      </c>
      <c r="B6" s="3">
        <v>21416</v>
      </c>
      <c r="C6" s="3">
        <v>94193</v>
      </c>
      <c r="D6" s="3">
        <v>115609</v>
      </c>
      <c r="G6" t="s">
        <v>9</v>
      </c>
      <c r="H6" s="10">
        <f ca="1">(#REF!/$I$12)*100</f>
        <v>0.96956614450320366</v>
      </c>
      <c r="I6" s="9">
        <f ca="1">(#REF!/$I$11)*100</f>
        <v>2.9349401299383961</v>
      </c>
    </row>
    <row r="7" spans="1:9" x14ac:dyDescent="0.2">
      <c r="A7" s="2" t="s">
        <v>10</v>
      </c>
      <c r="B7" s="3">
        <v>89882</v>
      </c>
      <c r="C7" s="3">
        <v>194160</v>
      </c>
      <c r="D7" s="3">
        <v>284042</v>
      </c>
      <c r="G7" t="s">
        <v>10</v>
      </c>
      <c r="H7" s="10">
        <f ca="1">(#REF!/$I$12)*100</f>
        <v>4.0692260086027714</v>
      </c>
      <c r="I7" s="9">
        <f ca="1">(#REF!/$I$11)*100</f>
        <v>6.0497911270353306</v>
      </c>
    </row>
    <row r="8" spans="1:9" x14ac:dyDescent="0.2">
      <c r="A8" s="2" t="s">
        <v>11</v>
      </c>
      <c r="B8" s="3">
        <v>91897</v>
      </c>
      <c r="C8" s="3">
        <v>180663</v>
      </c>
      <c r="D8" s="3">
        <v>272560</v>
      </c>
      <c r="G8" t="s">
        <v>11</v>
      </c>
      <c r="H8" s="10">
        <f ca="1">(#REF!/$I$12)*100</f>
        <v>4.1604510637565797</v>
      </c>
      <c r="I8" s="9">
        <f ca="1">(#REF!/$I$11)*100</f>
        <v>5.6292409063843429</v>
      </c>
    </row>
    <row r="9" spans="1:9" x14ac:dyDescent="0.2">
      <c r="A9" s="2" t="s">
        <v>12</v>
      </c>
      <c r="B9" s="3">
        <v>220246</v>
      </c>
      <c r="C9" s="3">
        <v>282299</v>
      </c>
      <c r="D9" s="3">
        <v>502545</v>
      </c>
      <c r="G9" t="s">
        <v>12</v>
      </c>
      <c r="H9" s="10">
        <f ca="1">(#REF!/$I$12)*100</f>
        <v>9.9711928026826957</v>
      </c>
      <c r="I9" s="9">
        <f ca="1">(#REF!/$I$11)*100</f>
        <v>8.7960959279509012</v>
      </c>
    </row>
    <row r="10" spans="1:9" x14ac:dyDescent="0.2">
      <c r="A10" s="2" t="s">
        <v>13</v>
      </c>
      <c r="B10" s="3">
        <v>369051</v>
      </c>
      <c r="C10" s="3">
        <v>400153</v>
      </c>
      <c r="D10" s="3">
        <v>769204</v>
      </c>
      <c r="G10" t="s">
        <v>13</v>
      </c>
      <c r="H10" s="10">
        <f ca="1">(D1/$I$12)*100</f>
        <v>16.70803862509581</v>
      </c>
      <c r="I10" s="9">
        <f ca="1">(D2/$I$11)*100</f>
        <v>12.468284244213891</v>
      </c>
    </row>
    <row r="11" spans="1:9" x14ac:dyDescent="0.2">
      <c r="A11" s="2" t="s">
        <v>14</v>
      </c>
      <c r="B11" s="3">
        <v>406055</v>
      </c>
      <c r="C11" s="3">
        <v>417433</v>
      </c>
      <c r="D11" s="3">
        <v>823488</v>
      </c>
      <c r="G11" t="s">
        <v>14</v>
      </c>
      <c r="H11" s="10">
        <f ca="1">(D3/$I$12)*100</f>
        <v>18.383319985349665</v>
      </c>
      <c r="I11" s="9">
        <f ca="1">(D4/$I$11)*100</f>
        <v>13.006708176409864</v>
      </c>
    </row>
    <row r="12" spans="1:9" x14ac:dyDescent="0.2">
      <c r="A12" s="2" t="s">
        <v>15</v>
      </c>
      <c r="B12" s="3">
        <v>358924</v>
      </c>
      <c r="C12" s="3">
        <v>427008</v>
      </c>
      <c r="D12" s="3">
        <v>785932</v>
      </c>
      <c r="G12" t="s">
        <v>15</v>
      </c>
      <c r="H12" s="10">
        <f ca="1">(D5/$I$12)*100</f>
        <v>16.249559154355055</v>
      </c>
      <c r="I12" s="9">
        <f ca="1">(D6/$I$11)*100</f>
        <v>13.305053613376094</v>
      </c>
    </row>
    <row r="13" spans="1:9" x14ac:dyDescent="0.2">
      <c r="A13" s="2" t="s">
        <v>16</v>
      </c>
      <c r="B13" s="3">
        <v>296697</v>
      </c>
      <c r="C13" s="3">
        <v>404637</v>
      </c>
      <c r="D13" s="3">
        <v>701334</v>
      </c>
      <c r="G13" t="s">
        <v>16</v>
      </c>
      <c r="H13" s="10">
        <f ca="1">(D7/$I$12)*100</f>
        <v>13.432357413880606</v>
      </c>
      <c r="I13" s="9">
        <f ca="1">(D8/$I$11)*100</f>
        <v>12.608000269211967</v>
      </c>
    </row>
    <row r="14" spans="1:9" x14ac:dyDescent="0.2">
      <c r="A14" s="2" t="s">
        <v>17</v>
      </c>
      <c r="B14" s="3">
        <v>208989</v>
      </c>
      <c r="C14" s="3">
        <v>349696</v>
      </c>
      <c r="D14" s="3">
        <v>558685</v>
      </c>
      <c r="G14" t="s">
        <v>17</v>
      </c>
      <c r="H14" s="10">
        <f ca="1">(D9/$I$12)*100</f>
        <v>9.4615548642874518</v>
      </c>
      <c r="I14" s="9">
        <f ca="1">(D10/$I$11)*100</f>
        <v>10.896105057477067</v>
      </c>
    </row>
    <row r="15" spans="1:9" x14ac:dyDescent="0.2">
      <c r="A15" s="2" t="s">
        <v>18</v>
      </c>
      <c r="B15" s="3">
        <v>100772</v>
      </c>
      <c r="C15" s="3">
        <v>236963</v>
      </c>
      <c r="D15" s="3">
        <v>337735</v>
      </c>
      <c r="G15" t="s">
        <v>18</v>
      </c>
      <c r="H15" s="10">
        <f ca="1">(D11/$I$12)*100</f>
        <v>4.5622487632553623</v>
      </c>
      <c r="I15" s="9">
        <f ca="1">(D12/$I$11)*100</f>
        <v>7.3834809169534052</v>
      </c>
    </row>
    <row r="16" spans="1:9" x14ac:dyDescent="0.2">
      <c r="A16" s="2" t="s">
        <v>19</v>
      </c>
      <c r="B16" s="3">
        <v>44894</v>
      </c>
      <c r="C16" s="3">
        <v>136912</v>
      </c>
      <c r="D16" s="3">
        <v>181806</v>
      </c>
      <c r="G16" t="s">
        <v>19</v>
      </c>
      <c r="H16" s="10">
        <f ca="1">(D13/$I$12)*100</f>
        <v>2.0324851742308008</v>
      </c>
      <c r="I16" s="9">
        <f ca="1">(D14/$I$11)*100</f>
        <v>4.2660125812971845</v>
      </c>
    </row>
    <row r="17" spans="1:4" x14ac:dyDescent="0.2">
      <c r="A17" s="2" t="s">
        <v>7</v>
      </c>
      <c r="B17" s="3">
        <v>2227343</v>
      </c>
      <c r="C17" s="3">
        <v>3209367</v>
      </c>
      <c r="D17" s="3">
        <v>5436710</v>
      </c>
    </row>
    <row r="19" spans="1:4" x14ac:dyDescent="0.2">
      <c r="A19" s="2" t="s">
        <v>36</v>
      </c>
      <c r="C19" s="2"/>
    </row>
    <row r="23" spans="1:4" x14ac:dyDescent="0.2">
      <c r="A23">
        <v>1</v>
      </c>
      <c r="B23">
        <v>8</v>
      </c>
      <c r="C23">
        <v>13</v>
      </c>
    </row>
    <row r="24" spans="1:4" x14ac:dyDescent="0.2">
      <c r="A24">
        <v>2</v>
      </c>
      <c r="B24">
        <v>4</v>
      </c>
      <c r="C24">
        <v>15</v>
      </c>
    </row>
    <row r="25" spans="1:4" x14ac:dyDescent="0.2">
      <c r="A25">
        <v>3</v>
      </c>
      <c r="B25">
        <v>7</v>
      </c>
      <c r="C25">
        <v>19</v>
      </c>
    </row>
    <row r="26" spans="1:4" x14ac:dyDescent="0.2">
      <c r="A26">
        <v>4</v>
      </c>
      <c r="B26">
        <v>8</v>
      </c>
      <c r="C26">
        <v>2</v>
      </c>
    </row>
    <row r="33" spans="2:4" x14ac:dyDescent="0.2">
      <c r="B33" s="2"/>
      <c r="C33" s="3"/>
      <c r="D33" s="3"/>
    </row>
    <row r="34" spans="2:4" x14ac:dyDescent="0.2">
      <c r="B34" s="4"/>
      <c r="C34" s="5"/>
      <c r="D3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zoomScaleNormal="100" workbookViewId="0">
      <selection activeCell="D81" sqref="D81"/>
    </sheetView>
  </sheetViews>
  <sheetFormatPr baseColWidth="10" defaultRowHeight="16" x14ac:dyDescent="0.2"/>
  <cols>
    <col min="1" max="1" width="12.1640625" customWidth="1"/>
    <col min="2" max="3" width="8.1640625" customWidth="1"/>
    <col min="4" max="4" width="10.83203125" customWidth="1"/>
    <col min="5" max="5" width="10.33203125" style="6" customWidth="1"/>
    <col min="6" max="6" width="10.33203125" customWidth="1"/>
    <col min="7" max="7" width="12.83203125" customWidth="1"/>
    <col min="8" max="8" width="10.83203125" customWidth="1"/>
  </cols>
  <sheetData>
    <row r="1" spans="1:5" x14ac:dyDescent="0.2">
      <c r="A1" t="s">
        <v>24</v>
      </c>
      <c r="B1" t="s">
        <v>0</v>
      </c>
      <c r="C1" t="s">
        <v>22</v>
      </c>
      <c r="D1" t="s">
        <v>1</v>
      </c>
    </row>
    <row r="2" spans="1:5" ht="19" x14ac:dyDescent="0.25">
      <c r="A2">
        <v>1</v>
      </c>
      <c r="B2" t="str">
        <f t="shared" ref="B2:B25" si="0">TEXT(DATE(2000,A2,1),"MMM")</f>
        <v>Jan</v>
      </c>
      <c r="C2" t="s">
        <v>21</v>
      </c>
      <c r="D2">
        <v>18520</v>
      </c>
      <c r="E2" s="7">
        <f>D2/SUMIF(B2:B25,B2,D2:D25)</f>
        <v>0.17847161992868846</v>
      </c>
    </row>
    <row r="3" spans="1:5" x14ac:dyDescent="0.2">
      <c r="A3">
        <v>1</v>
      </c>
      <c r="B3" t="str">
        <f t="shared" si="0"/>
        <v>Jan</v>
      </c>
      <c r="C3" t="s">
        <v>23</v>
      </c>
      <c r="D3">
        <v>85250</v>
      </c>
    </row>
    <row r="4" spans="1:5" x14ac:dyDescent="0.2">
      <c r="A4">
        <v>2</v>
      </c>
      <c r="B4" t="str">
        <f t="shared" si="0"/>
        <v>Feb</v>
      </c>
      <c r="C4" t="s">
        <v>21</v>
      </c>
      <c r="D4">
        <v>21416</v>
      </c>
    </row>
    <row r="5" spans="1:5" x14ac:dyDescent="0.2">
      <c r="A5">
        <v>2</v>
      </c>
      <c r="B5" t="str">
        <f t="shared" si="0"/>
        <v>Feb</v>
      </c>
      <c r="C5" t="s">
        <v>23</v>
      </c>
      <c r="D5">
        <v>94193</v>
      </c>
    </row>
    <row r="6" spans="1:5" x14ac:dyDescent="0.2">
      <c r="A6">
        <v>3</v>
      </c>
      <c r="B6" t="str">
        <f t="shared" si="0"/>
        <v>Mar</v>
      </c>
      <c r="C6" t="s">
        <v>21</v>
      </c>
      <c r="D6">
        <v>89882</v>
      </c>
    </row>
    <row r="7" spans="1:5" x14ac:dyDescent="0.2">
      <c r="A7">
        <v>3</v>
      </c>
      <c r="B7" t="str">
        <f t="shared" si="0"/>
        <v>Mar</v>
      </c>
      <c r="C7" t="s">
        <v>23</v>
      </c>
      <c r="D7">
        <v>194160</v>
      </c>
    </row>
    <row r="8" spans="1:5" x14ac:dyDescent="0.2">
      <c r="A8">
        <v>4</v>
      </c>
      <c r="B8" t="str">
        <f t="shared" si="0"/>
        <v>Apr</v>
      </c>
      <c r="C8" t="s">
        <v>21</v>
      </c>
      <c r="D8">
        <v>91897</v>
      </c>
    </row>
    <row r="9" spans="1:5" x14ac:dyDescent="0.2">
      <c r="A9">
        <v>4</v>
      </c>
      <c r="B9" t="str">
        <f t="shared" si="0"/>
        <v>Apr</v>
      </c>
      <c r="C9" t="s">
        <v>23</v>
      </c>
      <c r="D9">
        <v>180663</v>
      </c>
    </row>
    <row r="10" spans="1:5" x14ac:dyDescent="0.2">
      <c r="A10">
        <v>5</v>
      </c>
      <c r="B10" t="str">
        <f t="shared" si="0"/>
        <v>May</v>
      </c>
      <c r="C10" t="s">
        <v>21</v>
      </c>
      <c r="D10">
        <v>220246</v>
      </c>
    </row>
    <row r="11" spans="1:5" x14ac:dyDescent="0.2">
      <c r="A11">
        <v>5</v>
      </c>
      <c r="B11" t="str">
        <f t="shared" si="0"/>
        <v>May</v>
      </c>
      <c r="C11" t="s">
        <v>23</v>
      </c>
      <c r="D11">
        <v>282299</v>
      </c>
    </row>
    <row r="12" spans="1:5" x14ac:dyDescent="0.2">
      <c r="A12">
        <v>6</v>
      </c>
      <c r="B12" t="str">
        <f t="shared" si="0"/>
        <v>Jun</v>
      </c>
      <c r="C12" t="s">
        <v>21</v>
      </c>
      <c r="D12">
        <v>369051</v>
      </c>
    </row>
    <row r="13" spans="1:5" x14ac:dyDescent="0.2">
      <c r="A13">
        <v>6</v>
      </c>
      <c r="B13" t="str">
        <f t="shared" si="0"/>
        <v>Jun</v>
      </c>
      <c r="C13" t="s">
        <v>23</v>
      </c>
      <c r="D13">
        <v>400153</v>
      </c>
    </row>
    <row r="14" spans="1:5" x14ac:dyDescent="0.2">
      <c r="A14">
        <v>7</v>
      </c>
      <c r="B14" t="str">
        <f t="shared" si="0"/>
        <v>Jul</v>
      </c>
      <c r="C14" t="s">
        <v>21</v>
      </c>
      <c r="D14">
        <v>406055</v>
      </c>
    </row>
    <row r="15" spans="1:5" x14ac:dyDescent="0.2">
      <c r="A15">
        <v>7</v>
      </c>
      <c r="B15" t="str">
        <f t="shared" si="0"/>
        <v>Jul</v>
      </c>
      <c r="C15" t="s">
        <v>23</v>
      </c>
      <c r="D15">
        <v>417433</v>
      </c>
    </row>
    <row r="16" spans="1:5" x14ac:dyDescent="0.2">
      <c r="A16">
        <v>8</v>
      </c>
      <c r="B16" t="str">
        <f t="shared" si="0"/>
        <v>Aug</v>
      </c>
      <c r="C16" t="s">
        <v>21</v>
      </c>
      <c r="D16">
        <v>358924</v>
      </c>
    </row>
    <row r="17" spans="1:4" x14ac:dyDescent="0.2">
      <c r="A17">
        <v>8</v>
      </c>
      <c r="B17" t="str">
        <f t="shared" si="0"/>
        <v>Aug</v>
      </c>
      <c r="C17" t="s">
        <v>23</v>
      </c>
      <c r="D17">
        <v>427008</v>
      </c>
    </row>
    <row r="18" spans="1:4" x14ac:dyDescent="0.2">
      <c r="A18">
        <v>9</v>
      </c>
      <c r="B18" t="str">
        <f t="shared" si="0"/>
        <v>Sep</v>
      </c>
      <c r="C18" t="s">
        <v>21</v>
      </c>
      <c r="D18">
        <v>296697</v>
      </c>
    </row>
    <row r="19" spans="1:4" x14ac:dyDescent="0.2">
      <c r="A19">
        <v>9</v>
      </c>
      <c r="B19" t="str">
        <f t="shared" si="0"/>
        <v>Sep</v>
      </c>
      <c r="C19" t="s">
        <v>23</v>
      </c>
      <c r="D19">
        <v>404637</v>
      </c>
    </row>
    <row r="20" spans="1:4" x14ac:dyDescent="0.2">
      <c r="A20">
        <v>10</v>
      </c>
      <c r="B20" t="str">
        <f t="shared" si="0"/>
        <v>Oct</v>
      </c>
      <c r="C20" t="s">
        <v>21</v>
      </c>
      <c r="D20">
        <v>208989</v>
      </c>
    </row>
    <row r="21" spans="1:4" x14ac:dyDescent="0.2">
      <c r="A21">
        <v>10</v>
      </c>
      <c r="B21" t="str">
        <f t="shared" si="0"/>
        <v>Oct</v>
      </c>
      <c r="C21" t="s">
        <v>23</v>
      </c>
      <c r="D21">
        <v>349696</v>
      </c>
    </row>
    <row r="22" spans="1:4" x14ac:dyDescent="0.2">
      <c r="A22">
        <v>11</v>
      </c>
      <c r="B22" t="str">
        <f t="shared" si="0"/>
        <v>Nov</v>
      </c>
      <c r="C22" t="s">
        <v>21</v>
      </c>
      <c r="D22">
        <v>100772</v>
      </c>
    </row>
    <row r="23" spans="1:4" x14ac:dyDescent="0.2">
      <c r="A23">
        <v>11</v>
      </c>
      <c r="B23" t="str">
        <f t="shared" si="0"/>
        <v>Nov</v>
      </c>
      <c r="C23" t="s">
        <v>23</v>
      </c>
      <c r="D23">
        <v>236963</v>
      </c>
    </row>
    <row r="24" spans="1:4" x14ac:dyDescent="0.2">
      <c r="A24">
        <v>12</v>
      </c>
      <c r="B24" t="str">
        <f t="shared" si="0"/>
        <v>Dec</v>
      </c>
      <c r="C24" t="s">
        <v>21</v>
      </c>
      <c r="D24">
        <v>44894</v>
      </c>
    </row>
    <row r="25" spans="1:4" x14ac:dyDescent="0.2">
      <c r="A25">
        <v>12</v>
      </c>
      <c r="B25" t="str">
        <f t="shared" si="0"/>
        <v>Dec</v>
      </c>
      <c r="C25" t="s">
        <v>23</v>
      </c>
      <c r="D25">
        <v>136912</v>
      </c>
    </row>
    <row r="27" spans="1:4" s="8" customFormat="1" x14ac:dyDescent="0.2">
      <c r="A27" s="8" t="s">
        <v>25</v>
      </c>
      <c r="C27" s="8" t="s">
        <v>23</v>
      </c>
      <c r="D27" s="8">
        <f>SUM(D3,D5,D7,D9,D11,D13,D15,D17,D19,D21,D23,D25)</f>
        <v>3209367</v>
      </c>
    </row>
    <row r="28" spans="1:4" s="8" customFormat="1" x14ac:dyDescent="0.2">
      <c r="C28" s="8" t="s">
        <v>21</v>
      </c>
      <c r="D28" s="8">
        <f>SUM(D4,D6,D8,D10,D12,D14,D16,D18,D20,D22,D24,D26)</f>
        <v>2208823</v>
      </c>
    </row>
    <row r="30" spans="1:4" x14ac:dyDescent="0.2">
      <c r="A30" t="s">
        <v>26</v>
      </c>
    </row>
    <row r="31" spans="1:4" x14ac:dyDescent="0.2">
      <c r="C31" s="9" t="s">
        <v>21</v>
      </c>
      <c r="D31" t="s">
        <v>23</v>
      </c>
    </row>
    <row r="32" spans="1:4" x14ac:dyDescent="0.2">
      <c r="B32" t="s">
        <v>8</v>
      </c>
      <c r="C32" s="10">
        <f>(D2/$D$28)*100</f>
        <v>0.83845559377098122</v>
      </c>
      <c r="D32" s="9">
        <f>(D3/$D$27)*100</f>
        <v>2.6562870497515556</v>
      </c>
    </row>
    <row r="33" spans="2:5" x14ac:dyDescent="0.2">
      <c r="B33" t="s">
        <v>9</v>
      </c>
      <c r="C33" s="10">
        <f>(D4/$D$28)*100</f>
        <v>0.96956614450320366</v>
      </c>
      <c r="D33" s="9">
        <f>(D5/$D$27)*100</f>
        <v>2.9349401299383961</v>
      </c>
    </row>
    <row r="34" spans="2:5" x14ac:dyDescent="0.2">
      <c r="B34" t="s">
        <v>10</v>
      </c>
      <c r="C34" s="10">
        <f>(D6/$D$28)*100</f>
        <v>4.0692260086027714</v>
      </c>
      <c r="D34" s="9">
        <f>(D7/$D$27)*100</f>
        <v>6.0497911270353306</v>
      </c>
    </row>
    <row r="35" spans="2:5" x14ac:dyDescent="0.2">
      <c r="B35" t="s">
        <v>11</v>
      </c>
      <c r="C35" s="10">
        <f>(D8/$D$28)*100</f>
        <v>4.1604510637565797</v>
      </c>
      <c r="D35" s="9">
        <f>(D9/$D$27)*100</f>
        <v>5.6292409063843429</v>
      </c>
    </row>
    <row r="36" spans="2:5" x14ac:dyDescent="0.2">
      <c r="B36" t="s">
        <v>12</v>
      </c>
      <c r="C36" s="10">
        <f>(D10/$D$28)*100</f>
        <v>9.9711928026826957</v>
      </c>
      <c r="D36" s="9">
        <f>(D11/$D$27)*100</f>
        <v>8.7960959279509012</v>
      </c>
    </row>
    <row r="37" spans="2:5" x14ac:dyDescent="0.2">
      <c r="B37" t="s">
        <v>13</v>
      </c>
      <c r="C37" s="10">
        <f>(D12/$D$28)*100</f>
        <v>16.70803862509581</v>
      </c>
      <c r="D37" s="9">
        <f>(D13/$D$27)*100</f>
        <v>12.468284244213891</v>
      </c>
    </row>
    <row r="38" spans="2:5" x14ac:dyDescent="0.2">
      <c r="B38" t="s">
        <v>14</v>
      </c>
      <c r="C38" s="10">
        <f>(D14/$D$28)*100</f>
        <v>18.383319985349665</v>
      </c>
      <c r="D38" s="9">
        <f>(D15/$D$27)*100</f>
        <v>13.006708176409864</v>
      </c>
    </row>
    <row r="39" spans="2:5" x14ac:dyDescent="0.2">
      <c r="B39" t="s">
        <v>15</v>
      </c>
      <c r="C39" s="10">
        <f>(D16/$D$28)*100</f>
        <v>16.249559154355055</v>
      </c>
      <c r="D39" s="9">
        <f>(D17/$D$27)*100</f>
        <v>13.305053613376094</v>
      </c>
    </row>
    <row r="40" spans="2:5" x14ac:dyDescent="0.2">
      <c r="B40" t="s">
        <v>16</v>
      </c>
      <c r="C40" s="10">
        <f>(D18/$D$28)*100</f>
        <v>13.432357413880606</v>
      </c>
      <c r="D40" s="9">
        <f>(D19/$D$27)*100</f>
        <v>12.608000269211967</v>
      </c>
    </row>
    <row r="41" spans="2:5" x14ac:dyDescent="0.2">
      <c r="B41" t="s">
        <v>17</v>
      </c>
      <c r="C41" s="10">
        <f>(D20/$D$28)*100</f>
        <v>9.4615548642874518</v>
      </c>
      <c r="D41" s="9">
        <f>(D21/$D$27)*100</f>
        <v>10.896105057477067</v>
      </c>
    </row>
    <row r="42" spans="2:5" x14ac:dyDescent="0.2">
      <c r="B42" t="s">
        <v>18</v>
      </c>
      <c r="C42" s="10">
        <f>(D22/$D$28)*100</f>
        <v>4.5622487632553623</v>
      </c>
      <c r="D42" s="9">
        <f>(D23/$D$27)*100</f>
        <v>7.3834809169534052</v>
      </c>
    </row>
    <row r="43" spans="2:5" x14ac:dyDescent="0.2">
      <c r="B43" t="s">
        <v>19</v>
      </c>
      <c r="C43" s="10">
        <f>(D24/$D$28)*100</f>
        <v>2.0324851742308008</v>
      </c>
      <c r="D43" s="9">
        <f>(D25/$D$27)*100</f>
        <v>4.2660125812971845</v>
      </c>
    </row>
    <row r="45" spans="2:5" x14ac:dyDescent="0.2">
      <c r="C45" s="9">
        <f>SUM(C32:C43)</f>
        <v>100.83845559377099</v>
      </c>
      <c r="D45" s="9">
        <f>SUM(D32:D43)</f>
        <v>100.00000000000001</v>
      </c>
    </row>
    <row r="48" spans="2:5" x14ac:dyDescent="0.2">
      <c r="D48" s="6"/>
      <c r="E48"/>
    </row>
    <row r="49" spans="1:7" x14ac:dyDescent="0.2">
      <c r="D49" s="6"/>
      <c r="E49"/>
    </row>
    <row r="50" spans="1:7" x14ac:dyDescent="0.2">
      <c r="D50" s="6"/>
      <c r="E50"/>
    </row>
    <row r="51" spans="1:7" x14ac:dyDescent="0.2">
      <c r="D51" s="6"/>
      <c r="E51"/>
    </row>
    <row r="52" spans="1:7" x14ac:dyDescent="0.2">
      <c r="D52" s="6"/>
      <c r="E52"/>
    </row>
    <row r="53" spans="1:7" x14ac:dyDescent="0.2">
      <c r="D53" s="6"/>
      <c r="E53"/>
    </row>
    <row r="54" spans="1:7" x14ac:dyDescent="0.2">
      <c r="D54" s="6"/>
      <c r="E54"/>
    </row>
    <row r="55" spans="1:7" x14ac:dyDescent="0.2">
      <c r="D55" s="6"/>
      <c r="E55"/>
    </row>
    <row r="58" spans="1:7" x14ac:dyDescent="0.2">
      <c r="D58" s="6"/>
      <c r="E58"/>
    </row>
    <row r="59" spans="1:7" x14ac:dyDescent="0.2">
      <c r="A59" s="11" t="s">
        <v>27</v>
      </c>
      <c r="B59" s="11" t="s">
        <v>28</v>
      </c>
    </row>
    <row r="60" spans="1:7" x14ac:dyDescent="0.2">
      <c r="A60" s="11"/>
      <c r="B60" s="11"/>
      <c r="C60" s="11"/>
    </row>
    <row r="61" spans="1:7" x14ac:dyDescent="0.2">
      <c r="A61" s="12" t="s">
        <v>33</v>
      </c>
      <c r="B61" s="12"/>
      <c r="C61" s="12">
        <v>230795</v>
      </c>
    </row>
    <row r="62" spans="1:7" x14ac:dyDescent="0.2">
      <c r="A62" s="12"/>
      <c r="B62" s="12"/>
      <c r="C62" s="12"/>
      <c r="F62" s="26"/>
      <c r="G62" s="27"/>
    </row>
    <row r="63" spans="1:7" x14ac:dyDescent="0.2">
      <c r="A63" s="12" t="s">
        <v>34</v>
      </c>
      <c r="B63" s="12" t="s">
        <v>35</v>
      </c>
      <c r="C63" s="12" t="s">
        <v>1</v>
      </c>
    </row>
    <row r="64" spans="1:7" x14ac:dyDescent="0.2">
      <c r="A64" s="12" t="s">
        <v>21</v>
      </c>
      <c r="B64" s="12" t="s">
        <v>30</v>
      </c>
      <c r="C64" s="12">
        <v>891459</v>
      </c>
    </row>
    <row r="65" spans="1:5" x14ac:dyDescent="0.2">
      <c r="A65" s="12" t="s">
        <v>21</v>
      </c>
      <c r="B65" s="12" t="s">
        <v>32</v>
      </c>
      <c r="C65" s="12">
        <v>1192856</v>
      </c>
    </row>
    <row r="66" spans="1:5" x14ac:dyDescent="0.2">
      <c r="A66" s="12" t="s">
        <v>23</v>
      </c>
      <c r="B66" s="12" t="s">
        <v>30</v>
      </c>
      <c r="C66" s="12">
        <v>1709753</v>
      </c>
    </row>
    <row r="67" spans="1:5" x14ac:dyDescent="0.2">
      <c r="A67" s="12" t="s">
        <v>23</v>
      </c>
      <c r="B67" s="12" t="s">
        <v>32</v>
      </c>
      <c r="C67" s="12">
        <v>1538579</v>
      </c>
    </row>
    <row r="70" spans="1:5" x14ac:dyDescent="0.2">
      <c r="A70" s="12" t="s">
        <v>21</v>
      </c>
      <c r="B70" s="12" t="s">
        <v>31</v>
      </c>
      <c r="C70" s="12">
        <v>177474</v>
      </c>
    </row>
    <row r="73" spans="1:5" x14ac:dyDescent="0.2">
      <c r="A73" s="16" t="s">
        <v>3</v>
      </c>
      <c r="B73" s="16" t="s">
        <v>35</v>
      </c>
      <c r="C73" s="14"/>
      <c r="D73" s="15"/>
      <c r="E73"/>
    </row>
    <row r="74" spans="1:5" x14ac:dyDescent="0.2">
      <c r="A74" s="16" t="s">
        <v>34</v>
      </c>
      <c r="B74" s="13" t="s">
        <v>30</v>
      </c>
      <c r="C74" s="28" t="s">
        <v>32</v>
      </c>
      <c r="D74" s="17" t="s">
        <v>7</v>
      </c>
      <c r="E74"/>
    </row>
    <row r="75" spans="1:5" x14ac:dyDescent="0.2">
      <c r="A75" s="13" t="s">
        <v>21</v>
      </c>
      <c r="B75" s="23">
        <v>891459</v>
      </c>
      <c r="C75" s="29">
        <v>1192856</v>
      </c>
      <c r="D75" s="20">
        <v>2084315</v>
      </c>
      <c r="E75"/>
    </row>
    <row r="76" spans="1:5" x14ac:dyDescent="0.2">
      <c r="A76" s="21" t="s">
        <v>23</v>
      </c>
      <c r="B76" s="24">
        <v>1709753</v>
      </c>
      <c r="C76" s="3">
        <v>1538579</v>
      </c>
      <c r="D76" s="22">
        <v>3248332</v>
      </c>
      <c r="E76"/>
    </row>
    <row r="77" spans="1:5" x14ac:dyDescent="0.2">
      <c r="A77" s="18" t="s">
        <v>7</v>
      </c>
      <c r="B77" s="25">
        <v>2601212</v>
      </c>
      <c r="C77" s="30">
        <v>2731435</v>
      </c>
      <c r="D77" s="19">
        <v>5332647</v>
      </c>
    </row>
  </sheetData>
  <phoneticPr fontId="1" type="noConversion"/>
  <pageMargins left="0.75" right="0.75" top="1" bottom="1" header="0.5" footer="0.5"/>
  <pageSetup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31"/>
  <sheetViews>
    <sheetView zoomScale="87" workbookViewId="0">
      <selection activeCell="A4" sqref="A4:G31"/>
    </sheetView>
  </sheetViews>
  <sheetFormatPr baseColWidth="10" defaultRowHeight="16" x14ac:dyDescent="0.2"/>
  <cols>
    <col min="1" max="1" width="31" customWidth="1"/>
    <col min="2" max="2" width="12.1640625" customWidth="1"/>
    <col min="3" max="3" width="12.1640625" style="33" customWidth="1"/>
    <col min="4" max="4" width="10.1640625" customWidth="1"/>
    <col min="6" max="6" width="6.1640625" customWidth="1"/>
    <col min="7" max="7" width="12.5" customWidth="1"/>
    <col min="8" max="8" width="10.83203125" style="26"/>
  </cols>
  <sheetData>
    <row r="3" spans="1:21" ht="17" thickBot="1" x14ac:dyDescent="0.25"/>
    <row r="4" spans="1:21" s="32" customFormat="1" ht="25" thickBot="1" x14ac:dyDescent="0.35">
      <c r="A4" s="51" t="s">
        <v>62</v>
      </c>
      <c r="B4" s="41"/>
      <c r="C4" s="42"/>
      <c r="D4" s="41"/>
      <c r="E4" s="41"/>
      <c r="F4" s="41"/>
      <c r="G4" s="41"/>
      <c r="H4" s="26"/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">
      <c r="A5" s="43" t="s">
        <v>58</v>
      </c>
      <c r="B5" s="44" t="s">
        <v>1</v>
      </c>
      <c r="C5" s="45"/>
      <c r="D5" s="44" t="s">
        <v>59</v>
      </c>
      <c r="E5" s="44" t="s">
        <v>60</v>
      </c>
      <c r="F5" s="44" t="s">
        <v>1</v>
      </c>
      <c r="G5" s="43" t="s">
        <v>61</v>
      </c>
    </row>
    <row r="6" spans="1:21" x14ac:dyDescent="0.2">
      <c r="A6" s="43" t="s">
        <v>42</v>
      </c>
      <c r="B6" s="46">
        <v>24937</v>
      </c>
      <c r="C6" s="47">
        <f>(B6/$B$17)*100</f>
        <v>11.360561262841392</v>
      </c>
      <c r="D6" s="46">
        <v>41.889176999999997</v>
      </c>
      <c r="E6" s="46">
        <v>-87.638506000000007</v>
      </c>
      <c r="F6" s="46">
        <v>24937</v>
      </c>
      <c r="G6" s="48" t="s">
        <v>2</v>
      </c>
    </row>
    <row r="7" spans="1:21" x14ac:dyDescent="0.2">
      <c r="A7" s="43" t="s">
        <v>44</v>
      </c>
      <c r="B7" s="46">
        <v>22040</v>
      </c>
      <c r="C7" s="47">
        <f t="shared" ref="C7:C16" si="0">(B7/$B$17)*100</f>
        <v>10.040773558688867</v>
      </c>
      <c r="D7" s="46">
        <v>41.902973000000003</v>
      </c>
      <c r="E7" s="46">
        <v>-87.631280000000004</v>
      </c>
      <c r="F7" s="46">
        <v>22040</v>
      </c>
      <c r="G7" s="48" t="s">
        <v>2</v>
      </c>
    </row>
    <row r="8" spans="1:21" x14ac:dyDescent="0.2">
      <c r="A8" s="43" t="s">
        <v>45</v>
      </c>
      <c r="B8" s="46">
        <v>21298</v>
      </c>
      <c r="C8" s="47">
        <f t="shared" si="0"/>
        <v>9.7027402564861855</v>
      </c>
      <c r="D8" s="46">
        <v>41.912132999999997</v>
      </c>
      <c r="E8" s="46">
        <v>-87.634656000000007</v>
      </c>
      <c r="F8" s="46">
        <v>21298</v>
      </c>
      <c r="G8" s="48" t="s">
        <v>2</v>
      </c>
    </row>
    <row r="9" spans="1:21" x14ac:dyDescent="0.2">
      <c r="A9" s="43" t="s">
        <v>47</v>
      </c>
      <c r="B9" s="46">
        <v>19953</v>
      </c>
      <c r="C9" s="47">
        <f t="shared" si="0"/>
        <v>9.089997949932803</v>
      </c>
      <c r="D9" s="46">
        <v>41.791477999999998</v>
      </c>
      <c r="E9" s="46">
        <v>-87.600853000000001</v>
      </c>
      <c r="F9" s="46">
        <v>19953</v>
      </c>
      <c r="G9" s="48" t="s">
        <v>2</v>
      </c>
    </row>
    <row r="10" spans="1:21" x14ac:dyDescent="0.2">
      <c r="A10" s="43" t="s">
        <v>48</v>
      </c>
      <c r="B10" s="46">
        <v>19827</v>
      </c>
      <c r="C10" s="47">
        <f t="shared" si="0"/>
        <v>9.0325960684266882</v>
      </c>
      <c r="D10" s="46">
        <v>41.883380000000002</v>
      </c>
      <c r="E10" s="46">
        <v>-87.641170000000002</v>
      </c>
      <c r="F10" s="46">
        <v>19827</v>
      </c>
      <c r="G10" s="48" t="s">
        <v>2</v>
      </c>
    </row>
    <row r="11" spans="1:21" x14ac:dyDescent="0.2">
      <c r="A11" s="43" t="s">
        <v>49</v>
      </c>
      <c r="B11" s="46">
        <v>19503</v>
      </c>
      <c r="C11" s="47">
        <f t="shared" si="0"/>
        <v>8.8849912302681044</v>
      </c>
      <c r="D11" s="46">
        <v>41.785097</v>
      </c>
      <c r="E11" s="46">
        <v>-87.601186999999996</v>
      </c>
      <c r="F11" s="46">
        <v>19503</v>
      </c>
      <c r="G11" s="48" t="s">
        <v>2</v>
      </c>
    </row>
    <row r="12" spans="1:21" x14ac:dyDescent="0.2">
      <c r="A12" s="43" t="s">
        <v>50</v>
      </c>
      <c r="B12" s="46">
        <v>19128</v>
      </c>
      <c r="C12" s="47">
        <f t="shared" si="0"/>
        <v>8.714152297214186</v>
      </c>
      <c r="D12" s="46">
        <v>41.872186999999997</v>
      </c>
      <c r="E12" s="46">
        <v>-87.661501000000001</v>
      </c>
      <c r="F12" s="46">
        <v>19128</v>
      </c>
      <c r="G12" s="48" t="s">
        <v>2</v>
      </c>
    </row>
    <row r="13" spans="1:21" x14ac:dyDescent="0.2">
      <c r="A13" s="43" t="s">
        <v>51</v>
      </c>
      <c r="B13" s="46">
        <v>18987</v>
      </c>
      <c r="C13" s="47">
        <f t="shared" si="0"/>
        <v>8.6499168583859145</v>
      </c>
      <c r="D13" s="46">
        <v>41.903222</v>
      </c>
      <c r="E13" s="46">
        <v>-87.634324000000007</v>
      </c>
      <c r="F13" s="46">
        <v>18987</v>
      </c>
      <c r="G13" s="48" t="s">
        <v>2</v>
      </c>
    </row>
    <row r="14" spans="1:21" x14ac:dyDescent="0.2">
      <c r="A14" s="43" t="s">
        <v>52</v>
      </c>
      <c r="B14" s="46">
        <v>18931</v>
      </c>
      <c r="C14" s="47">
        <f t="shared" si="0"/>
        <v>8.6244049110498633</v>
      </c>
      <c r="D14" s="46">
        <v>41.882241999999998</v>
      </c>
      <c r="E14" s="46">
        <v>-87.641065999999995</v>
      </c>
      <c r="F14" s="46">
        <v>18931</v>
      </c>
      <c r="G14" s="48" t="s">
        <v>2</v>
      </c>
    </row>
    <row r="15" spans="1:21" x14ac:dyDescent="0.2">
      <c r="A15" s="43" t="s">
        <v>54</v>
      </c>
      <c r="B15" s="46">
        <v>17759</v>
      </c>
      <c r="C15" s="47">
        <f t="shared" si="0"/>
        <v>8.0904762989453545</v>
      </c>
      <c r="D15" s="46">
        <v>41.937725</v>
      </c>
      <c r="E15" s="46">
        <v>-87.644094999999993</v>
      </c>
      <c r="F15" s="46">
        <v>17759</v>
      </c>
      <c r="G15" s="48" t="s">
        <v>2</v>
      </c>
    </row>
    <row r="16" spans="1:21" ht="17" thickBot="1" x14ac:dyDescent="0.25">
      <c r="A16" s="43" t="s">
        <v>38</v>
      </c>
      <c r="B16" s="46">
        <v>17142</v>
      </c>
      <c r="C16" s="47">
        <f t="shared" si="0"/>
        <v>7.8093893077606431</v>
      </c>
      <c r="D16" s="46">
        <v>41.892277999999997</v>
      </c>
      <c r="E16" s="46">
        <v>-87.612043</v>
      </c>
      <c r="F16" s="46">
        <v>17142</v>
      </c>
      <c r="G16" s="48" t="s">
        <v>2</v>
      </c>
    </row>
    <row r="17" spans="1:21" s="32" customFormat="1" ht="17" thickBot="1" x14ac:dyDescent="0.25">
      <c r="A17" s="49" t="s">
        <v>65</v>
      </c>
      <c r="B17" s="41">
        <f>SUM(B6:B16)</f>
        <v>219505</v>
      </c>
      <c r="C17" s="42"/>
      <c r="D17" s="41"/>
      <c r="E17" s="41"/>
      <c r="F17" s="41"/>
      <c r="G17" s="41"/>
      <c r="H17" s="26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ht="17" thickBot="1" x14ac:dyDescent="0.25"/>
    <row r="19" spans="1:21" s="32" customFormat="1" ht="25" thickBot="1" x14ac:dyDescent="0.35">
      <c r="A19" s="52" t="s">
        <v>63</v>
      </c>
      <c r="B19" s="34"/>
      <c r="C19" s="35"/>
      <c r="D19" s="34"/>
      <c r="E19" s="34"/>
      <c r="F19" s="34"/>
      <c r="G19" s="34"/>
      <c r="H19" s="50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2">
      <c r="A20" s="36" t="s">
        <v>38</v>
      </c>
      <c r="B20" s="37">
        <v>58095</v>
      </c>
      <c r="C20" s="38">
        <f>(B20/$B$31)*100</f>
        <v>22.263482829583474</v>
      </c>
      <c r="D20" s="37">
        <v>41.892277999999997</v>
      </c>
      <c r="E20" s="37">
        <v>-87.612043</v>
      </c>
      <c r="F20" s="37">
        <v>58095</v>
      </c>
      <c r="G20" s="39" t="s">
        <v>29</v>
      </c>
      <c r="H20" s="50"/>
    </row>
    <row r="21" spans="1:21" x14ac:dyDescent="0.2">
      <c r="A21" s="36" t="s">
        <v>39</v>
      </c>
      <c r="B21" s="37">
        <v>31863</v>
      </c>
      <c r="C21" s="38">
        <f t="shared" ref="C21:C30" si="1">(B21/$B$31)*100</f>
        <v>12.210712684379347</v>
      </c>
      <c r="D21" s="37">
        <v>41.880958</v>
      </c>
      <c r="E21" s="37">
        <v>-87.616743</v>
      </c>
      <c r="F21" s="37">
        <v>31863</v>
      </c>
      <c r="G21" s="39" t="s">
        <v>29</v>
      </c>
      <c r="H21" s="50"/>
    </row>
    <row r="22" spans="1:21" x14ac:dyDescent="0.2">
      <c r="A22" s="36" t="s">
        <v>40</v>
      </c>
      <c r="B22" s="37">
        <v>25530</v>
      </c>
      <c r="C22" s="38">
        <f t="shared" si="1"/>
        <v>9.7837458755360363</v>
      </c>
      <c r="D22" s="37">
        <v>41.882091000000003</v>
      </c>
      <c r="E22" s="37">
        <v>-87.624594999999999</v>
      </c>
      <c r="F22" s="37">
        <v>25530</v>
      </c>
      <c r="G22" s="39" t="s">
        <v>29</v>
      </c>
      <c r="H22" s="50"/>
    </row>
    <row r="23" spans="1:21" x14ac:dyDescent="0.2">
      <c r="A23" s="36" t="s">
        <v>41</v>
      </c>
      <c r="B23" s="37">
        <v>25265</v>
      </c>
      <c r="C23" s="38">
        <f t="shared" si="1"/>
        <v>9.6821911298636092</v>
      </c>
      <c r="D23" s="37">
        <v>41.900959999999998</v>
      </c>
      <c r="E23" s="37">
        <v>-87.623777000000004</v>
      </c>
      <c r="F23" s="37">
        <v>25265</v>
      </c>
      <c r="G23" s="39" t="s">
        <v>29</v>
      </c>
      <c r="H23" s="50"/>
    </row>
    <row r="24" spans="1:21" x14ac:dyDescent="0.2">
      <c r="A24" s="36" t="s">
        <v>43</v>
      </c>
      <c r="B24" s="37">
        <v>23657</v>
      </c>
      <c r="C24" s="38">
        <f t="shared" si="1"/>
        <v>9.0659645976324335</v>
      </c>
      <c r="D24" s="37">
        <v>41.911721999999997</v>
      </c>
      <c r="E24" s="37">
        <v>-87.623982999999996</v>
      </c>
      <c r="F24" s="37">
        <v>23657</v>
      </c>
      <c r="G24" s="39" t="s">
        <v>29</v>
      </c>
      <c r="H24" s="50"/>
    </row>
    <row r="25" spans="1:21" x14ac:dyDescent="0.2">
      <c r="A25" s="36" t="s">
        <v>46</v>
      </c>
      <c r="B25" s="37">
        <v>20265</v>
      </c>
      <c r="C25" s="38">
        <f t="shared" si="1"/>
        <v>7.7660638530253738</v>
      </c>
      <c r="D25" s="37">
        <v>41.867226000000002</v>
      </c>
      <c r="E25" s="37">
        <v>-87.615354999999994</v>
      </c>
      <c r="F25" s="37">
        <v>20265</v>
      </c>
      <c r="G25" s="39" t="s">
        <v>29</v>
      </c>
      <c r="H25" s="50"/>
    </row>
    <row r="26" spans="1:21" x14ac:dyDescent="0.2">
      <c r="A26" s="36" t="s">
        <v>53</v>
      </c>
      <c r="B26" s="37">
        <v>18452</v>
      </c>
      <c r="C26" s="38">
        <f t="shared" si="1"/>
        <v>7.0712761024438286</v>
      </c>
      <c r="D26" s="37">
        <v>41.926276999999999</v>
      </c>
      <c r="E26" s="37">
        <v>-87.630831000000001</v>
      </c>
      <c r="F26" s="37">
        <v>18452</v>
      </c>
      <c r="G26" s="39" t="s">
        <v>29</v>
      </c>
      <c r="H26" s="50"/>
    </row>
    <row r="27" spans="1:21" x14ac:dyDescent="0.2">
      <c r="A27" s="36" t="s">
        <v>45</v>
      </c>
      <c r="B27" s="37">
        <v>16217</v>
      </c>
      <c r="C27" s="38">
        <f t="shared" si="1"/>
        <v>6.2147672096971371</v>
      </c>
      <c r="D27" s="37">
        <v>41.912132999999997</v>
      </c>
      <c r="E27" s="37">
        <v>-87.634656000000007</v>
      </c>
      <c r="F27" s="37">
        <v>16217</v>
      </c>
      <c r="G27" s="39" t="s">
        <v>29</v>
      </c>
      <c r="H27" s="50"/>
    </row>
    <row r="28" spans="1:21" x14ac:dyDescent="0.2">
      <c r="A28" s="36" t="s">
        <v>55</v>
      </c>
      <c r="B28" s="37">
        <v>14104</v>
      </c>
      <c r="C28" s="38">
        <f t="shared" si="1"/>
        <v>5.4050118225052985</v>
      </c>
      <c r="D28" s="37">
        <v>41.888978999999999</v>
      </c>
      <c r="E28" s="37">
        <v>-87.612994</v>
      </c>
      <c r="F28" s="37">
        <v>14104</v>
      </c>
      <c r="G28" s="39" t="s">
        <v>29</v>
      </c>
      <c r="H28" s="50"/>
    </row>
    <row r="29" spans="1:21" x14ac:dyDescent="0.2">
      <c r="A29" s="36" t="s">
        <v>56</v>
      </c>
      <c r="B29" s="37">
        <v>13804</v>
      </c>
      <c r="C29" s="38">
        <f t="shared" si="1"/>
        <v>5.2900441858950034</v>
      </c>
      <c r="D29" s="37">
        <v>41.918306000000001</v>
      </c>
      <c r="E29" s="37">
        <v>-87.636281999999994</v>
      </c>
      <c r="F29" s="37">
        <v>13804</v>
      </c>
      <c r="G29" s="39" t="s">
        <v>29</v>
      </c>
      <c r="H29" s="50"/>
    </row>
    <row r="30" spans="1:21" ht="17" thickBot="1" x14ac:dyDescent="0.25">
      <c r="A30" s="36" t="s">
        <v>57</v>
      </c>
      <c r="B30" s="37">
        <v>13691</v>
      </c>
      <c r="C30" s="38">
        <f t="shared" si="1"/>
        <v>5.2467397094384598</v>
      </c>
      <c r="D30" s="37">
        <v>41.867888000000001</v>
      </c>
      <c r="E30" s="37">
        <v>-87.623041000000001</v>
      </c>
      <c r="F30" s="37">
        <v>13691</v>
      </c>
      <c r="G30" s="39" t="s">
        <v>29</v>
      </c>
      <c r="H30" s="50"/>
    </row>
    <row r="31" spans="1:21" s="32" customFormat="1" ht="17" thickBot="1" x14ac:dyDescent="0.25">
      <c r="A31" s="40" t="s">
        <v>65</v>
      </c>
      <c r="B31" s="34">
        <f>SUM(B20:B30)</f>
        <v>260943</v>
      </c>
      <c r="C31" s="35"/>
      <c r="D31" s="34"/>
      <c r="E31" s="34"/>
      <c r="F31" s="34"/>
      <c r="G31" s="34"/>
      <c r="H31" s="50"/>
      <c r="I31"/>
      <c r="J31"/>
      <c r="K31"/>
      <c r="L31"/>
      <c r="M31"/>
      <c r="N31"/>
      <c r="O31"/>
      <c r="P31"/>
      <c r="Q31"/>
      <c r="R31"/>
      <c r="S31"/>
      <c r="T31"/>
      <c r="U3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Monthly Data cyclistic</vt:lpstr>
      <vt:lpstr>Cleaner Montly Data</vt:lpstr>
      <vt:lpstr>data</vt:lpstr>
      <vt:lpstr>Top Start Station Name 2022</vt:lpstr>
      <vt:lpstr>'Top Start Station Name 2022'!Sheet_2_Table_1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Ann McLaughlin Mara</dc:creator>
  <cp:lastModifiedBy>Beth Ann McLaughlin Mara</cp:lastModifiedBy>
  <dcterms:created xsi:type="dcterms:W3CDTF">2023-02-14T19:17:34Z</dcterms:created>
  <dcterms:modified xsi:type="dcterms:W3CDTF">2023-03-01T20:17:02Z</dcterms:modified>
</cp:coreProperties>
</file>