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15"/>
  </bookViews>
  <sheets>
    <sheet name="Pérdidas y ganancias" sheetId="1" r:id="rId1"/>
  </sheets>
  <definedNames>
    <definedName name="NetIncome">'Pérdidas y ganancias'!$O$36</definedName>
    <definedName name="_xlnm.Print_Titles" localSheetId="0">'Pérdidas y ganancias'!$17:$17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C13" i="1"/>
  <c r="C15" i="1" l="1"/>
  <c r="C31" i="1"/>
  <c r="D15" i="1"/>
  <c r="D31" i="1"/>
  <c r="D32" i="1"/>
  <c r="D34" i="1" s="1"/>
  <c r="D36" i="1" s="1"/>
  <c r="E15" i="1"/>
  <c r="E31" i="1"/>
  <c r="E32" i="1"/>
  <c r="E34" i="1" s="1"/>
  <c r="E36" i="1" s="1"/>
  <c r="F15" i="1"/>
  <c r="F31" i="1"/>
  <c r="F32" i="1"/>
  <c r="F34" i="1"/>
  <c r="F36" i="1" s="1"/>
  <c r="G15" i="1"/>
  <c r="G31" i="1"/>
  <c r="G32" i="1"/>
  <c r="G34" i="1" s="1"/>
  <c r="G36" i="1" s="1"/>
  <c r="H15" i="1"/>
  <c r="H31" i="1"/>
  <c r="H32" i="1"/>
  <c r="H34" i="1"/>
  <c r="H36" i="1" s="1"/>
  <c r="I15" i="1"/>
  <c r="I31" i="1"/>
  <c r="I32" i="1"/>
  <c r="I34" i="1" s="1"/>
  <c r="I36" i="1" s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J31" i="1"/>
  <c r="K31" i="1"/>
  <c r="K15" i="1"/>
  <c r="K32" i="1" s="1"/>
  <c r="K34" i="1" s="1"/>
  <c r="L31" i="1"/>
  <c r="M31" i="1"/>
  <c r="M15" i="1"/>
  <c r="M32" i="1" s="1"/>
  <c r="M34" i="1" s="1"/>
  <c r="N31" i="1"/>
  <c r="K36" i="1"/>
  <c r="M36" i="1"/>
  <c r="J15" i="1"/>
  <c r="J32" i="1" s="1"/>
  <c r="J34" i="1" s="1"/>
  <c r="J36" i="1" s="1"/>
  <c r="L15" i="1"/>
  <c r="L32" i="1"/>
  <c r="L34" i="1" s="1"/>
  <c r="L36" i="1" s="1"/>
  <c r="N15" i="1"/>
  <c r="N32" i="1" s="1"/>
  <c r="N34" i="1" s="1"/>
  <c r="N36" i="1" s="1"/>
  <c r="O10" i="1"/>
  <c r="O11" i="1"/>
  <c r="O35" i="1"/>
  <c r="O33" i="1"/>
  <c r="O12" i="1"/>
  <c r="O9" i="1"/>
  <c r="O8" i="1"/>
  <c r="O7" i="1"/>
  <c r="C32" i="1" l="1"/>
  <c r="C34" i="1" s="1"/>
  <c r="O15" i="1"/>
  <c r="O32" i="1" s="1"/>
  <c r="C36" i="1"/>
  <c r="O34" i="1"/>
  <c r="O36" i="1" s="1"/>
  <c r="L2" i="1" s="1"/>
</calcChain>
</file>

<file path=xl/sharedStrings.xml><?xml version="1.0" encoding="utf-8"?>
<sst xmlns="http://schemas.openxmlformats.org/spreadsheetml/2006/main" count="60" uniqueCount="47">
  <si>
    <t>FEB</t>
  </si>
  <si>
    <t>MAR</t>
  </si>
  <si>
    <t>MAY</t>
  </si>
  <si>
    <t>JUN</t>
  </si>
  <si>
    <t>JUL</t>
  </si>
  <si>
    <t>SEP</t>
  </si>
  <si>
    <t>OCT</t>
  </si>
  <si>
    <t>NOV</t>
  </si>
  <si>
    <t>YTD</t>
  </si>
  <si>
    <t>ENE</t>
  </si>
  <si>
    <t>ABR</t>
  </si>
  <si>
    <t>AGO</t>
  </si>
  <si>
    <t>DIC</t>
  </si>
  <si>
    <t>[AÑO]</t>
  </si>
  <si>
    <t>BALANCE DE PÉRDIDAS Y GANANCIAS</t>
  </si>
  <si>
    <t>NOMBRE DE LA COMPAÑÍA</t>
  </si>
  <si>
    <t>INGRESOS NETOS</t>
  </si>
  <si>
    <t>Ingresos</t>
  </si>
  <si>
    <t>Ventas</t>
  </si>
  <si>
    <t>Devoluciones de ventas (reducción)</t>
  </si>
  <si>
    <t>Descuentos de venta (reducción)</t>
  </si>
  <si>
    <t>Otros ingresos 1</t>
  </si>
  <si>
    <t>Otros ingresos 2</t>
  </si>
  <si>
    <t>Otros ingresos 3</t>
  </si>
  <si>
    <t>Ventas netas</t>
  </si>
  <si>
    <t>Costo de los productos vendidos</t>
  </si>
  <si>
    <t>Beneficio bruto</t>
  </si>
  <si>
    <t>Gastos de operaciones</t>
  </si>
  <si>
    <t>Total de gastos de operaciones</t>
  </si>
  <si>
    <t>Ingresos de operaciones</t>
  </si>
  <si>
    <t>Intereses percibidos (gasto)</t>
  </si>
  <si>
    <t>Ingresos sin deducciones de impuestos sobre la renta</t>
  </si>
  <si>
    <t>Gastos por impuestos sobre la renta</t>
  </si>
  <si>
    <t>Ingresos netos</t>
  </si>
  <si>
    <t>Salarios</t>
  </si>
  <si>
    <t>Depreciación</t>
  </si>
  <si>
    <t>Alquiler</t>
  </si>
  <si>
    <t>Material de oficina</t>
  </si>
  <si>
    <t>Gastos de servicios públicos</t>
  </si>
  <si>
    <t>Teléfono</t>
  </si>
  <si>
    <t>Seguro</t>
  </si>
  <si>
    <t>Viajes</t>
  </si>
  <si>
    <t>Mantenimiento</t>
  </si>
  <si>
    <t>Publicidad</t>
  </si>
  <si>
    <t>Otros 1</t>
  </si>
  <si>
    <t>Otros 2</t>
  </si>
  <si>
    <t>Otros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</si>
</sst>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#,##0\ &quot;€&quot;;\-#,##0\ &quot;€&quot;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#,##0\ &quot;€&quot;"/>
    <numFmt numFmtId="168" formatCode="#,##0_ ;\-#,##0\ 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50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6" fontId="7" fillId="3" borderId="0" xfId="2" applyNumberFormat="1" applyFont="1" applyFill="1" applyBorder="1"/>
    <xf numFmtId="16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6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0" fontId="14" fillId="4" borderId="0" xfId="0" applyFont="1" applyFill="1" applyBorder="1" applyAlignment="1">
      <alignment horizontal="left" vertical="center" indent="1"/>
    </xf>
    <xf numFmtId="0" fontId="14" fillId="3" borderId="0" xfId="0" applyFont="1" applyFill="1" applyBorder="1" applyAlignment="1">
      <alignment horizontal="left" vertical="center" indent="1"/>
    </xf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168" fontId="7" fillId="3" borderId="0" xfId="1" applyNumberFormat="1" applyFont="1" applyFill="1" applyBorder="1" applyAlignment="1">
      <alignment horizontal="right" vertical="center"/>
    </xf>
    <xf numFmtId="168" fontId="7" fillId="3" borderId="0" xfId="1" applyNumberFormat="1" applyFont="1" applyFill="1" applyBorder="1" applyAlignment="1">
      <alignment horizontal="right" vertical="center" indent="1"/>
    </xf>
    <xf numFmtId="168" fontId="14" fillId="4" borderId="0" xfId="2" applyNumberFormat="1" applyFont="1" applyFill="1" applyBorder="1" applyAlignment="1">
      <alignment horizontal="right" vertical="center"/>
    </xf>
    <xf numFmtId="168" fontId="14" fillId="3" borderId="0" xfId="1" applyNumberFormat="1" applyFont="1" applyFill="1" applyBorder="1" applyAlignment="1">
      <alignment horizontal="right" vertical="center" indent="1"/>
    </xf>
    <xf numFmtId="168" fontId="7" fillId="3" borderId="0" xfId="2" applyNumberFormat="1" applyFont="1" applyFill="1" applyBorder="1" applyAlignment="1">
      <alignment horizontal="right" vertical="center"/>
    </xf>
    <xf numFmtId="168" fontId="7" fillId="3" borderId="0" xfId="1" applyNumberFormat="1" applyFont="1" applyFill="1" applyBorder="1" applyAlignment="1">
      <alignment vertical="center"/>
    </xf>
    <xf numFmtId="168" fontId="7" fillId="3" borderId="0" xfId="0" applyNumberFormat="1" applyFont="1" applyFill="1" applyAlignment="1">
      <alignment vertical="center"/>
    </xf>
    <xf numFmtId="5" fontId="7" fillId="3" borderId="0" xfId="2" applyNumberFormat="1" applyFont="1" applyFill="1" applyBorder="1" applyAlignment="1">
      <alignment horizontal="right" vertical="center"/>
    </xf>
    <xf numFmtId="5" fontId="7" fillId="3" borderId="0" xfId="0" applyNumberFormat="1" applyFont="1" applyFill="1" applyBorder="1" applyAlignment="1">
      <alignment horizontal="right" vertical="center" indent="1"/>
    </xf>
    <xf numFmtId="5" fontId="12" fillId="5" borderId="0" xfId="2" applyNumberFormat="1" applyFont="1" applyFill="1" applyBorder="1" applyAlignment="1">
      <alignment vertical="center"/>
    </xf>
    <xf numFmtId="5" fontId="12" fillId="5" borderId="0" xfId="2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horizontal="right" vertical="center" indent="1"/>
    </xf>
    <xf numFmtId="168" fontId="14" fillId="3" borderId="0" xfId="2" applyNumberFormat="1" applyFont="1" applyFill="1" applyBorder="1" applyAlignment="1">
      <alignment vertical="center"/>
    </xf>
    <xf numFmtId="168" fontId="14" fillId="3" borderId="0" xfId="0" applyNumberFormat="1" applyFont="1" applyFill="1" applyBorder="1" applyAlignment="1">
      <alignment horizontal="right" vertical="center" indent="1"/>
    </xf>
    <xf numFmtId="5" fontId="12" fillId="6" borderId="0" xfId="2" applyNumberFormat="1" applyFont="1" applyFill="1" applyBorder="1" applyAlignment="1">
      <alignment vertical="center"/>
    </xf>
    <xf numFmtId="5" fontId="12" fillId="6" borderId="0" xfId="2" applyNumberFormat="1" applyFont="1" applyFill="1" applyBorder="1" applyAlignment="1">
      <alignment horizontal="right" vertical="center" indent="1"/>
    </xf>
    <xf numFmtId="0" fontId="14" fillId="3" borderId="0" xfId="0" applyFont="1" applyFill="1" applyBorder="1" applyAlignment="1">
      <alignment horizontal="left" vertical="center" wrapText="1" indent="1"/>
    </xf>
    <xf numFmtId="167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Encabezado 1" xfId="4" builtinId="16" customBuiltin="1"/>
    <cellStyle name="Encabezado 4" xfId="7" builtinId="19" customBuiltin="1"/>
    <cellStyle name="Millares" xfId="1" builtinId="3"/>
    <cellStyle name="Moneda" xfId="2" builtinId="4"/>
    <cellStyle name="Normal" xfId="0" builtinId="0" customBuiltin="1"/>
    <cellStyle name="Título" xfId="3" builtinId="15" customBuiltin="1"/>
    <cellStyle name="Título 2" xfId="5" builtinId="17" customBuiltin="1"/>
    <cellStyle name="Título 3" xfId="6" builtinId="1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3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'Pérdidas y ganancias'!$B$15</c:f>
              <c:strCache>
                <c:ptCount val="1"/>
                <c:pt idx="0">
                  <c:v>Beneficio bruto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'Pérdidas y ganancias'!$C$15:$N$15</c:f>
              <c:numCache>
                <c:formatCode>"€"#,##0_);\("€"#,##0\)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41646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'Pérdidas y ganancias'!$B$31</c:f>
              <c:strCache>
                <c:ptCount val="1"/>
                <c:pt idx="0">
                  <c:v>Total de gastos de operaciones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'Pérdidas y ganancias'!$C$31:$N$31</c:f>
              <c:numCache>
                <c:formatCode>"€"#,##0_);\("€"#,##0\)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14128"/>
        <c:axId val="90214688"/>
      </c:lineChart>
      <c:catAx>
        <c:axId val="9021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90214688"/>
        <c:crosses val="autoZero"/>
        <c:auto val="1"/>
        <c:lblAlgn val="ctr"/>
        <c:lblOffset val="100"/>
        <c:noMultiLvlLbl val="0"/>
      </c:catAx>
      <c:valAx>
        <c:axId val="90214688"/>
        <c:scaling>
          <c:orientation val="minMax"/>
        </c:scaling>
        <c:delete val="1"/>
        <c:axPos val="l"/>
        <c:numFmt formatCode="&quot;€&quot;#,##0_);\(&quot;€&quot;#,##0\)" sourceLinked="1"/>
        <c:majorTickMark val="out"/>
        <c:minorTickMark val="none"/>
        <c:tickLblPos val="nextTo"/>
        <c:crossAx val="902141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baseColWidth="10" defaultColWidth="9.140625" defaultRowHeight="16.5" customHeight="1" x14ac:dyDescent="0.25"/>
  <cols>
    <col min="1" max="1" width="2.140625" style="2" customWidth="1"/>
    <col min="2" max="2" width="35.28515625" style="7" customWidth="1"/>
    <col min="3" max="14" width="10.140625" style="2" customWidth="1"/>
    <col min="15" max="15" width="20.28515625" style="9" customWidth="1"/>
    <col min="16" max="16" width="2.140625" style="2" customWidth="1"/>
    <col min="17" max="16384" width="9.140625" style="2"/>
  </cols>
  <sheetData>
    <row r="1" spans="2:15" ht="15.75" customHeight="1" x14ac:dyDescent="0.45">
      <c r="B1" s="2"/>
      <c r="D1" s="1"/>
      <c r="E1" s="1"/>
      <c r="F1" s="1"/>
      <c r="G1" s="1"/>
      <c r="H1" s="1"/>
      <c r="I1" s="1"/>
      <c r="J1" s="1"/>
      <c r="K1" s="26"/>
      <c r="L1" s="49" t="s">
        <v>16</v>
      </c>
      <c r="M1" s="49"/>
      <c r="N1" s="49"/>
      <c r="O1" s="49"/>
    </row>
    <row r="2" spans="2:15" ht="30" customHeight="1" x14ac:dyDescent="0.45">
      <c r="B2" s="48" t="s">
        <v>13</v>
      </c>
      <c r="C2" s="12" t="s">
        <v>14</v>
      </c>
      <c r="E2" s="1"/>
      <c r="F2" s="1"/>
      <c r="G2" s="1"/>
      <c r="H2" s="1"/>
      <c r="I2" s="1"/>
      <c r="J2" s="1"/>
      <c r="K2" s="26"/>
      <c r="L2" s="47">
        <f>NetIncome</f>
        <v>72450.139999999985</v>
      </c>
      <c r="M2" s="47"/>
      <c r="N2" s="47"/>
      <c r="O2" s="47"/>
    </row>
    <row r="3" spans="2:15" ht="33" customHeight="1" x14ac:dyDescent="0.3">
      <c r="B3" s="48"/>
      <c r="C3" s="13" t="s">
        <v>15</v>
      </c>
      <c r="E3" s="3"/>
      <c r="F3" s="3"/>
      <c r="G3" s="3"/>
      <c r="H3" s="3"/>
      <c r="I3" s="3"/>
      <c r="J3" s="3"/>
      <c r="K3" s="27"/>
      <c r="L3" s="47"/>
      <c r="M3" s="47"/>
      <c r="N3" s="47"/>
      <c r="O3" s="47"/>
    </row>
    <row r="4" spans="2:15" ht="16.5" customHeight="1" x14ac:dyDescent="0.25">
      <c r="B4" s="2"/>
    </row>
    <row r="5" spans="2:15" ht="88.5" customHeight="1" x14ac:dyDescent="0.25">
      <c r="B5" s="2"/>
    </row>
    <row r="6" spans="2:15" ht="16.5" customHeight="1" thickBot="1" x14ac:dyDescent="0.35">
      <c r="B6" s="15" t="s">
        <v>17</v>
      </c>
      <c r="C6" s="16" t="s">
        <v>9</v>
      </c>
      <c r="D6" s="16" t="s">
        <v>0</v>
      </c>
      <c r="E6" s="16" t="s">
        <v>1</v>
      </c>
      <c r="F6" s="16" t="s">
        <v>10</v>
      </c>
      <c r="G6" s="16" t="s">
        <v>2</v>
      </c>
      <c r="H6" s="16" t="s">
        <v>3</v>
      </c>
      <c r="I6" s="16" t="s">
        <v>4</v>
      </c>
      <c r="J6" s="16" t="s">
        <v>11</v>
      </c>
      <c r="K6" s="16" t="s">
        <v>5</v>
      </c>
      <c r="L6" s="16" t="s">
        <v>6</v>
      </c>
      <c r="M6" s="16" t="s">
        <v>7</v>
      </c>
      <c r="N6" s="16" t="s">
        <v>12</v>
      </c>
      <c r="O6" s="17" t="s">
        <v>8</v>
      </c>
    </row>
    <row r="7" spans="2:15" ht="16.5" customHeight="1" x14ac:dyDescent="0.25">
      <c r="B7" s="8" t="s">
        <v>18</v>
      </c>
      <c r="C7" s="35">
        <v>50000</v>
      </c>
      <c r="D7" s="35">
        <v>63098</v>
      </c>
      <c r="E7" s="35">
        <v>55125</v>
      </c>
      <c r="F7" s="35">
        <v>23881</v>
      </c>
      <c r="G7" s="35">
        <v>60775.31</v>
      </c>
      <c r="H7" s="35">
        <v>63814.080000000002</v>
      </c>
      <c r="I7" s="35">
        <v>67004.78</v>
      </c>
      <c r="J7" s="35">
        <v>89000</v>
      </c>
      <c r="K7" s="35"/>
      <c r="L7" s="35"/>
      <c r="M7" s="35"/>
      <c r="N7" s="35"/>
      <c r="O7" s="36">
        <f>SUM(C7:N7)</f>
        <v>472698.17000000004</v>
      </c>
    </row>
    <row r="8" spans="2:15" ht="16.5" customHeight="1" x14ac:dyDescent="0.25">
      <c r="B8" s="8" t="s">
        <v>19</v>
      </c>
      <c r="C8" s="28">
        <v>0</v>
      </c>
      <c r="D8" s="28">
        <v>-500</v>
      </c>
      <c r="E8" s="28">
        <v>0</v>
      </c>
      <c r="F8" s="28">
        <v>0</v>
      </c>
      <c r="G8" s="28">
        <v>-234</v>
      </c>
      <c r="H8" s="28">
        <v>0</v>
      </c>
      <c r="I8" s="28">
        <v>0</v>
      </c>
      <c r="J8" s="28">
        <v>-300</v>
      </c>
      <c r="K8" s="28"/>
      <c r="L8" s="28"/>
      <c r="M8" s="28"/>
      <c r="N8" s="28"/>
      <c r="O8" s="29">
        <f t="shared" ref="O8:O35" si="0">SUM(C8:N8)</f>
        <v>-1034</v>
      </c>
    </row>
    <row r="9" spans="2:15" ht="16.5" customHeight="1" x14ac:dyDescent="0.25">
      <c r="B9" s="8" t="s">
        <v>20</v>
      </c>
      <c r="C9" s="28">
        <v>-5000</v>
      </c>
      <c r="D9" s="28">
        <v>-5250</v>
      </c>
      <c r="E9" s="28">
        <v>-5513</v>
      </c>
      <c r="F9" s="28">
        <v>-5788</v>
      </c>
      <c r="G9" s="28">
        <v>-6078</v>
      </c>
      <c r="H9" s="28">
        <v>-5324</v>
      </c>
      <c r="I9" s="28">
        <v>-6700</v>
      </c>
      <c r="J9" s="28">
        <v>-400</v>
      </c>
      <c r="K9" s="28"/>
      <c r="L9" s="28"/>
      <c r="M9" s="28"/>
      <c r="N9" s="28"/>
      <c r="O9" s="29">
        <f t="shared" si="0"/>
        <v>-40053</v>
      </c>
    </row>
    <row r="10" spans="2:15" ht="16.5" customHeight="1" x14ac:dyDescent="0.25">
      <c r="B10" s="8" t="s">
        <v>21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2000</v>
      </c>
      <c r="K10" s="28"/>
      <c r="L10" s="28"/>
      <c r="M10" s="28"/>
      <c r="N10" s="28"/>
      <c r="O10" s="29">
        <f t="shared" si="0"/>
        <v>2000</v>
      </c>
    </row>
    <row r="11" spans="2:15" ht="16.5" customHeight="1" x14ac:dyDescent="0.25">
      <c r="B11" s="8" t="s">
        <v>22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/>
      <c r="L11" s="28"/>
      <c r="M11" s="28"/>
      <c r="N11" s="28"/>
      <c r="O11" s="29">
        <f t="shared" si="0"/>
        <v>0</v>
      </c>
    </row>
    <row r="12" spans="2:15" ht="16.5" customHeight="1" x14ac:dyDescent="0.25">
      <c r="B12" s="8" t="s">
        <v>23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/>
      <c r="L12" s="28"/>
      <c r="M12" s="28"/>
      <c r="N12" s="28"/>
      <c r="O12" s="29">
        <f t="shared" si="0"/>
        <v>0</v>
      </c>
    </row>
    <row r="13" spans="2:15" ht="16.5" customHeight="1" x14ac:dyDescent="0.25">
      <c r="B13" s="24" t="s">
        <v>24</v>
      </c>
      <c r="C13" s="30">
        <f>IF(SUM(C7:C12)=0,"",SUM(C7:C12))</f>
        <v>45000</v>
      </c>
      <c r="D13" s="30">
        <f>IF(SUM(D7:D12)=0,"",SUM(D7:D12))</f>
        <v>57348</v>
      </c>
      <c r="E13" s="30">
        <f>IF(SUM(E7:E12)=0,"",SUM(E7:E12))</f>
        <v>49612</v>
      </c>
      <c r="F13" s="30">
        <f>IF(SUM(F7:F12)=0,"",SUM(F7:F12))</f>
        <v>18093</v>
      </c>
      <c r="G13" s="30">
        <f>IF(SUM(G7:G12)=0,"",SUM(G7:G12))</f>
        <v>54463.31</v>
      </c>
      <c r="H13" s="30">
        <f>IF(SUM(H7:H12)=0,"",SUM(H7:H12))</f>
        <v>58490.080000000002</v>
      </c>
      <c r="I13" s="30">
        <f>IF(SUM(I7:I12)=0,"",SUM(I7:I12))</f>
        <v>60304.78</v>
      </c>
      <c r="J13" s="30">
        <f>IF(SUM(J7:J12)=0,"",SUM(J7:J12))</f>
        <v>90300</v>
      </c>
      <c r="K13" s="30" t="str">
        <f>IF(SUM(K7:K12)=0,"",SUM(K7:K12))</f>
        <v/>
      </c>
      <c r="L13" s="30" t="str">
        <f>IF(SUM(L7:L12)=0,"",SUM(L7:L12))</f>
        <v/>
      </c>
      <c r="M13" s="30" t="str">
        <f>IF(SUM(M7:M12)=0,"",SUM(M7:M12))</f>
        <v/>
      </c>
      <c r="N13" s="30" t="str">
        <f>IF(SUM(N7:N12)=0,"",SUM(N7:N12))</f>
        <v/>
      </c>
      <c r="O13" s="31">
        <f t="shared" si="0"/>
        <v>433611.17000000004</v>
      </c>
    </row>
    <row r="14" spans="2:15" ht="16.5" customHeight="1" x14ac:dyDescent="0.25">
      <c r="B14" s="8" t="s">
        <v>25</v>
      </c>
      <c r="C14" s="32">
        <v>20000</v>
      </c>
      <c r="D14" s="32">
        <v>21000</v>
      </c>
      <c r="E14" s="32">
        <v>22050</v>
      </c>
      <c r="F14" s="32">
        <v>23152.5</v>
      </c>
      <c r="G14" s="32">
        <v>24310.13</v>
      </c>
      <c r="H14" s="32">
        <v>25525.63</v>
      </c>
      <c r="I14" s="32">
        <v>26801.91</v>
      </c>
      <c r="J14" s="32">
        <v>48654</v>
      </c>
      <c r="K14" s="32"/>
      <c r="L14" s="32"/>
      <c r="M14" s="32"/>
      <c r="N14" s="32"/>
      <c r="O14" s="29">
        <f t="shared" si="0"/>
        <v>211494.17</v>
      </c>
    </row>
    <row r="15" spans="2:15" ht="19.5" customHeight="1" x14ac:dyDescent="0.25">
      <c r="B15" s="23" t="s">
        <v>26</v>
      </c>
      <c r="C15" s="37">
        <f>IFERROR(C13-C14,"")</f>
        <v>25000</v>
      </c>
      <c r="D15" s="37">
        <f t="shared" ref="D15:O15" si="1">IFERROR(D13-D14,"")</f>
        <v>36348</v>
      </c>
      <c r="E15" s="37">
        <f t="shared" si="1"/>
        <v>27562</v>
      </c>
      <c r="F15" s="37">
        <f t="shared" si="1"/>
        <v>-5059.5</v>
      </c>
      <c r="G15" s="37">
        <f t="shared" si="1"/>
        <v>30153.179999999997</v>
      </c>
      <c r="H15" s="37">
        <f t="shared" si="1"/>
        <v>32964.449999999997</v>
      </c>
      <c r="I15" s="37">
        <f t="shared" si="1"/>
        <v>33502.869999999995</v>
      </c>
      <c r="J15" s="37">
        <f t="shared" si="1"/>
        <v>41646</v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8">
        <f t="shared" si="1"/>
        <v>222117.00000000003</v>
      </c>
    </row>
    <row r="16" spans="2:15" ht="16.5" customHeight="1" x14ac:dyDescent="0.2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35">
      <c r="B17" s="18" t="s">
        <v>27</v>
      </c>
      <c r="C17" s="19" t="s">
        <v>9</v>
      </c>
      <c r="D17" s="19" t="s">
        <v>0</v>
      </c>
      <c r="E17" s="19" t="s">
        <v>1</v>
      </c>
      <c r="F17" s="19" t="s">
        <v>10</v>
      </c>
      <c r="G17" s="19" t="s">
        <v>2</v>
      </c>
      <c r="H17" s="19" t="s">
        <v>3</v>
      </c>
      <c r="I17" s="19" t="s">
        <v>4</v>
      </c>
      <c r="J17" s="19" t="s">
        <v>11</v>
      </c>
      <c r="K17" s="19" t="s">
        <v>5</v>
      </c>
      <c r="L17" s="19" t="s">
        <v>6</v>
      </c>
      <c r="M17" s="19" t="s">
        <v>7</v>
      </c>
      <c r="N17" s="19" t="s">
        <v>12</v>
      </c>
      <c r="O17" s="20" t="s">
        <v>8</v>
      </c>
    </row>
    <row r="18" spans="2:15" ht="16.5" customHeight="1" x14ac:dyDescent="0.25">
      <c r="B18" s="8" t="s">
        <v>34</v>
      </c>
      <c r="C18" s="39">
        <v>7500</v>
      </c>
      <c r="D18" s="39">
        <v>7875</v>
      </c>
      <c r="E18" s="39">
        <v>8268.75</v>
      </c>
      <c r="F18" s="39">
        <v>8682.19</v>
      </c>
      <c r="G18" s="39">
        <v>9116.2999999999993</v>
      </c>
      <c r="H18" s="39">
        <v>9572.11</v>
      </c>
      <c r="I18" s="39">
        <v>10050.719999999999</v>
      </c>
      <c r="J18" s="39"/>
      <c r="K18" s="39"/>
      <c r="L18" s="39"/>
      <c r="M18" s="39"/>
      <c r="N18" s="39"/>
      <c r="O18" s="36">
        <f t="shared" si="0"/>
        <v>61065.070000000007</v>
      </c>
    </row>
    <row r="19" spans="2:15" ht="16.5" customHeight="1" x14ac:dyDescent="0.25">
      <c r="B19" s="8" t="s">
        <v>35</v>
      </c>
      <c r="C19" s="33">
        <v>500</v>
      </c>
      <c r="D19" s="33">
        <v>525</v>
      </c>
      <c r="E19" s="33">
        <v>551.25</v>
      </c>
      <c r="F19" s="33">
        <v>578.80999999999995</v>
      </c>
      <c r="G19" s="33">
        <v>607.75</v>
      </c>
      <c r="H19" s="33">
        <v>638.14</v>
      </c>
      <c r="I19" s="33">
        <v>670.05</v>
      </c>
      <c r="J19" s="33"/>
      <c r="K19" s="33"/>
      <c r="L19" s="33"/>
      <c r="M19" s="33"/>
      <c r="N19" s="33"/>
      <c r="O19" s="29">
        <f t="shared" si="0"/>
        <v>4071</v>
      </c>
    </row>
    <row r="20" spans="2:15" ht="16.5" customHeight="1" x14ac:dyDescent="0.25">
      <c r="B20" s="8" t="s">
        <v>36</v>
      </c>
      <c r="C20" s="33">
        <v>1500</v>
      </c>
      <c r="D20" s="33">
        <v>1575</v>
      </c>
      <c r="E20" s="33">
        <v>1653.75</v>
      </c>
      <c r="F20" s="33">
        <v>1736.44</v>
      </c>
      <c r="G20" s="33">
        <v>1823.26</v>
      </c>
      <c r="H20" s="33">
        <v>1914.42</v>
      </c>
      <c r="I20" s="33">
        <v>2010.14</v>
      </c>
      <c r="J20" s="33"/>
      <c r="K20" s="33"/>
      <c r="L20" s="33"/>
      <c r="M20" s="33"/>
      <c r="N20" s="33"/>
      <c r="O20" s="29">
        <f>SUM(C20:N20)</f>
        <v>12213.01</v>
      </c>
    </row>
    <row r="21" spans="2:15" ht="16.5" customHeight="1" x14ac:dyDescent="0.25">
      <c r="B21" s="8" t="s">
        <v>37</v>
      </c>
      <c r="C21" s="33">
        <v>475</v>
      </c>
      <c r="D21" s="33">
        <v>498.75</v>
      </c>
      <c r="E21" s="33">
        <v>523.69000000000005</v>
      </c>
      <c r="F21" s="33">
        <v>549.87</v>
      </c>
      <c r="G21" s="33">
        <v>577.37</v>
      </c>
      <c r="H21" s="33">
        <v>606.23</v>
      </c>
      <c r="I21" s="33">
        <v>636.54999999999995</v>
      </c>
      <c r="J21" s="33"/>
      <c r="K21" s="33"/>
      <c r="L21" s="33"/>
      <c r="M21" s="33"/>
      <c r="N21" s="33"/>
      <c r="O21" s="29">
        <f t="shared" si="0"/>
        <v>3867.46</v>
      </c>
    </row>
    <row r="22" spans="2:15" ht="16.5" customHeight="1" x14ac:dyDescent="0.25">
      <c r="B22" s="8" t="s">
        <v>38</v>
      </c>
      <c r="C22" s="34">
        <v>123</v>
      </c>
      <c r="D22" s="34">
        <v>123</v>
      </c>
      <c r="E22" s="34">
        <v>123</v>
      </c>
      <c r="F22" s="34">
        <v>123</v>
      </c>
      <c r="G22" s="34">
        <v>123</v>
      </c>
      <c r="H22" s="34">
        <v>123</v>
      </c>
      <c r="I22" s="34">
        <v>123</v>
      </c>
      <c r="J22" s="34"/>
      <c r="K22" s="34"/>
      <c r="L22" s="34"/>
      <c r="M22" s="34"/>
      <c r="N22" s="34"/>
      <c r="O22" s="29">
        <f t="shared" si="0"/>
        <v>861</v>
      </c>
    </row>
    <row r="23" spans="2:15" ht="16.5" customHeight="1" x14ac:dyDescent="0.25">
      <c r="B23" s="14" t="s">
        <v>39</v>
      </c>
      <c r="C23" s="34">
        <v>68</v>
      </c>
      <c r="D23" s="34">
        <v>68</v>
      </c>
      <c r="E23" s="34">
        <v>68</v>
      </c>
      <c r="F23" s="34">
        <v>68</v>
      </c>
      <c r="G23" s="34">
        <v>68</v>
      </c>
      <c r="H23" s="34">
        <v>68</v>
      </c>
      <c r="I23" s="34">
        <v>68</v>
      </c>
      <c r="J23" s="34"/>
      <c r="K23" s="34"/>
      <c r="L23" s="34"/>
      <c r="M23" s="34"/>
      <c r="N23" s="34"/>
      <c r="O23" s="29">
        <f t="shared" si="0"/>
        <v>476</v>
      </c>
    </row>
    <row r="24" spans="2:15" ht="16.5" customHeight="1" x14ac:dyDescent="0.25">
      <c r="B24" s="14" t="s">
        <v>40</v>
      </c>
      <c r="C24" s="34">
        <v>125</v>
      </c>
      <c r="D24" s="34">
        <v>125</v>
      </c>
      <c r="E24" s="34">
        <v>125</v>
      </c>
      <c r="F24" s="34">
        <v>125</v>
      </c>
      <c r="G24" s="34">
        <v>125</v>
      </c>
      <c r="H24" s="34">
        <v>125</v>
      </c>
      <c r="I24" s="34">
        <v>125</v>
      </c>
      <c r="J24" s="34"/>
      <c r="K24" s="34"/>
      <c r="L24" s="34"/>
      <c r="M24" s="34"/>
      <c r="N24" s="34"/>
      <c r="O24" s="29">
        <f t="shared" si="0"/>
        <v>875</v>
      </c>
    </row>
    <row r="25" spans="2:15" ht="16.5" customHeight="1" x14ac:dyDescent="0.25">
      <c r="B25" s="8" t="s">
        <v>41</v>
      </c>
      <c r="C25" s="33">
        <v>250</v>
      </c>
      <c r="D25" s="33">
        <v>262.5</v>
      </c>
      <c r="E25" s="33">
        <v>275.63</v>
      </c>
      <c r="F25" s="33">
        <v>289.41000000000003</v>
      </c>
      <c r="G25" s="33">
        <v>303.88</v>
      </c>
      <c r="H25" s="33">
        <v>319.07</v>
      </c>
      <c r="I25" s="33">
        <v>335.02</v>
      </c>
      <c r="J25" s="33"/>
      <c r="K25" s="33"/>
      <c r="L25" s="33"/>
      <c r="M25" s="33"/>
      <c r="N25" s="33"/>
      <c r="O25" s="29">
        <f>SUM(C25:N25)</f>
        <v>2035.51</v>
      </c>
    </row>
    <row r="26" spans="2:15" ht="16.5" customHeight="1" x14ac:dyDescent="0.25">
      <c r="B26" s="8" t="s">
        <v>42</v>
      </c>
      <c r="C26" s="33">
        <v>100</v>
      </c>
      <c r="D26" s="33">
        <v>105</v>
      </c>
      <c r="E26" s="33">
        <v>110.25</v>
      </c>
      <c r="F26" s="33">
        <v>115.76</v>
      </c>
      <c r="G26" s="33">
        <v>121.55</v>
      </c>
      <c r="H26" s="33">
        <v>127.63</v>
      </c>
      <c r="I26" s="33">
        <v>134.01</v>
      </c>
      <c r="J26" s="33"/>
      <c r="K26" s="33"/>
      <c r="L26" s="33"/>
      <c r="M26" s="33"/>
      <c r="N26" s="33"/>
      <c r="O26" s="29">
        <f t="shared" si="0"/>
        <v>814.19999999999993</v>
      </c>
    </row>
    <row r="27" spans="2:15" ht="16.5" customHeight="1" x14ac:dyDescent="0.25">
      <c r="B27" s="8" t="s">
        <v>43</v>
      </c>
      <c r="C27" s="33">
        <v>200</v>
      </c>
      <c r="D27" s="33">
        <v>210</v>
      </c>
      <c r="E27" s="33">
        <v>220.5</v>
      </c>
      <c r="F27" s="33">
        <v>231.53</v>
      </c>
      <c r="G27" s="33">
        <v>243.1</v>
      </c>
      <c r="H27" s="33">
        <v>255.26</v>
      </c>
      <c r="I27" s="33">
        <v>268.02</v>
      </c>
      <c r="J27" s="33"/>
      <c r="K27" s="33"/>
      <c r="L27" s="33"/>
      <c r="M27" s="33"/>
      <c r="N27" s="33"/>
      <c r="O27" s="29">
        <f t="shared" si="0"/>
        <v>1628.4099999999999</v>
      </c>
    </row>
    <row r="28" spans="2:15" ht="16.5" customHeight="1" x14ac:dyDescent="0.25">
      <c r="B28" s="8" t="s">
        <v>44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/>
      <c r="K28" s="33"/>
      <c r="L28" s="33"/>
      <c r="M28" s="33"/>
      <c r="N28" s="33"/>
      <c r="O28" s="29">
        <f t="shared" si="0"/>
        <v>0</v>
      </c>
    </row>
    <row r="29" spans="2:15" ht="16.5" customHeight="1" x14ac:dyDescent="0.25">
      <c r="B29" s="8" t="s">
        <v>45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/>
      <c r="K29" s="33"/>
      <c r="L29" s="33"/>
      <c r="M29" s="33"/>
      <c r="N29" s="33"/>
      <c r="O29" s="29">
        <f t="shared" si="0"/>
        <v>0</v>
      </c>
    </row>
    <row r="30" spans="2:15" ht="16.5" customHeight="1" x14ac:dyDescent="0.25">
      <c r="B30" s="8" t="s">
        <v>46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/>
      <c r="K30" s="33"/>
      <c r="L30" s="33"/>
      <c r="M30" s="33"/>
      <c r="N30" s="33"/>
      <c r="O30" s="29">
        <f t="shared" si="0"/>
        <v>0</v>
      </c>
    </row>
    <row r="31" spans="2:15" ht="19.5" customHeight="1" x14ac:dyDescent="0.25">
      <c r="B31" s="22" t="s">
        <v>28</v>
      </c>
      <c r="C31" s="40">
        <f>IF(SUM(C18:C30)=0,"",SUM(C18:C30))</f>
        <v>10841</v>
      </c>
      <c r="D31" s="40">
        <f t="shared" ref="D31:O31" si="2">IF(SUM(D18:D30)=0,"",SUM(D18:D30))</f>
        <v>11367.25</v>
      </c>
      <c r="E31" s="40">
        <f t="shared" si="2"/>
        <v>11919.82</v>
      </c>
      <c r="F31" s="40">
        <f t="shared" si="2"/>
        <v>12500.010000000002</v>
      </c>
      <c r="G31" s="40">
        <f t="shared" si="2"/>
        <v>13109.21</v>
      </c>
      <c r="H31" s="40">
        <f t="shared" si="2"/>
        <v>13748.859999999999</v>
      </c>
      <c r="I31" s="40">
        <f t="shared" si="2"/>
        <v>14420.509999999998</v>
      </c>
      <c r="J31" s="40" t="str">
        <f t="shared" si="2"/>
        <v/>
      </c>
      <c r="K31" s="40" t="str">
        <f t="shared" si="2"/>
        <v/>
      </c>
      <c r="L31" s="40" t="str">
        <f t="shared" si="2"/>
        <v/>
      </c>
      <c r="M31" s="40" t="str">
        <f t="shared" si="2"/>
        <v/>
      </c>
      <c r="N31" s="40" t="str">
        <f t="shared" si="2"/>
        <v/>
      </c>
      <c r="O31" s="41">
        <f t="shared" si="2"/>
        <v>87906.66</v>
      </c>
    </row>
    <row r="32" spans="2:15" ht="16.5" customHeight="1" x14ac:dyDescent="0.25">
      <c r="B32" s="25" t="s">
        <v>29</v>
      </c>
      <c r="C32" s="42">
        <f>IFERROR(C15-C31,"")</f>
        <v>14159</v>
      </c>
      <c r="D32" s="42">
        <f t="shared" ref="D32:N32" si="3">IFERROR(D15-D31,"")</f>
        <v>24980.75</v>
      </c>
      <c r="E32" s="42">
        <f t="shared" si="3"/>
        <v>15642.18</v>
      </c>
      <c r="F32" s="42">
        <f t="shared" si="3"/>
        <v>-17559.510000000002</v>
      </c>
      <c r="G32" s="42">
        <f t="shared" si="3"/>
        <v>17043.969999999998</v>
      </c>
      <c r="H32" s="42">
        <f t="shared" si="3"/>
        <v>19215.589999999997</v>
      </c>
      <c r="I32" s="42">
        <f t="shared" si="3"/>
        <v>19082.359999999997</v>
      </c>
      <c r="J32" s="42" t="str">
        <f t="shared" si="3"/>
        <v/>
      </c>
      <c r="K32" s="42" t="str">
        <f t="shared" si="3"/>
        <v/>
      </c>
      <c r="L32" s="42" t="str">
        <f t="shared" si="3"/>
        <v/>
      </c>
      <c r="M32" s="42" t="str">
        <f t="shared" si="3"/>
        <v/>
      </c>
      <c r="N32" s="42" t="str">
        <f t="shared" si="3"/>
        <v/>
      </c>
      <c r="O32" s="43">
        <f>O15-O31</f>
        <v>134210.34000000003</v>
      </c>
    </row>
    <row r="33" spans="2:15" ht="16.5" customHeight="1" x14ac:dyDescent="0.25">
      <c r="B33" s="8" t="s">
        <v>30</v>
      </c>
      <c r="C33" s="33">
        <v>-100</v>
      </c>
      <c r="D33" s="33">
        <v>-105</v>
      </c>
      <c r="E33" s="33">
        <v>-110.25</v>
      </c>
      <c r="F33" s="33">
        <v>-115.76</v>
      </c>
      <c r="G33" s="33">
        <v>-121.55</v>
      </c>
      <c r="H33" s="33">
        <v>-127.63</v>
      </c>
      <c r="I33" s="33">
        <v>-134.01</v>
      </c>
      <c r="J33" s="33"/>
      <c r="K33" s="33"/>
      <c r="L33" s="33"/>
      <c r="M33" s="33"/>
      <c r="N33" s="33"/>
      <c r="O33" s="29">
        <f t="shared" si="0"/>
        <v>-814.19999999999993</v>
      </c>
    </row>
    <row r="34" spans="2:15" ht="37.5" customHeight="1" x14ac:dyDescent="0.25">
      <c r="B34" s="46" t="s">
        <v>31</v>
      </c>
      <c r="C34" s="42">
        <f>IFERROR(C32+C33,"")</f>
        <v>14059</v>
      </c>
      <c r="D34" s="42">
        <f t="shared" ref="D34:N34" si="4">IFERROR(D32+D33,"")</f>
        <v>24875.75</v>
      </c>
      <c r="E34" s="42">
        <f t="shared" si="4"/>
        <v>15531.93</v>
      </c>
      <c r="F34" s="42">
        <f t="shared" si="4"/>
        <v>-17675.27</v>
      </c>
      <c r="G34" s="42">
        <f t="shared" si="4"/>
        <v>16922.419999999998</v>
      </c>
      <c r="H34" s="42">
        <f t="shared" si="4"/>
        <v>19087.959999999995</v>
      </c>
      <c r="I34" s="42">
        <f t="shared" si="4"/>
        <v>18948.349999999999</v>
      </c>
      <c r="J34" s="42" t="str">
        <f t="shared" si="4"/>
        <v/>
      </c>
      <c r="K34" s="42" t="str">
        <f t="shared" si="4"/>
        <v/>
      </c>
      <c r="L34" s="42" t="str">
        <f t="shared" si="4"/>
        <v/>
      </c>
      <c r="M34" s="42" t="str">
        <f t="shared" si="4"/>
        <v/>
      </c>
      <c r="N34" s="42" t="str">
        <f t="shared" si="4"/>
        <v/>
      </c>
      <c r="O34" s="31">
        <f t="shared" si="0"/>
        <v>91750.139999999985</v>
      </c>
    </row>
    <row r="35" spans="2:15" ht="16.5" customHeight="1" x14ac:dyDescent="0.25">
      <c r="B35" s="8" t="s">
        <v>32</v>
      </c>
      <c r="C35" s="33">
        <v>2400</v>
      </c>
      <c r="D35" s="33">
        <v>2500</v>
      </c>
      <c r="E35" s="33">
        <v>2600</v>
      </c>
      <c r="F35" s="33">
        <v>2700</v>
      </c>
      <c r="G35" s="33">
        <v>2900</v>
      </c>
      <c r="H35" s="33">
        <v>3000</v>
      </c>
      <c r="I35" s="33">
        <v>3200</v>
      </c>
      <c r="J35" s="33"/>
      <c r="K35" s="33"/>
      <c r="L35" s="33"/>
      <c r="M35" s="33"/>
      <c r="N35" s="33"/>
      <c r="O35" s="29">
        <f t="shared" si="0"/>
        <v>19300</v>
      </c>
    </row>
    <row r="36" spans="2:15" ht="19.5" customHeight="1" x14ac:dyDescent="0.25">
      <c r="B36" s="21" t="s">
        <v>33</v>
      </c>
      <c r="C36" s="44">
        <f>IFERROR(C34-C35,"")</f>
        <v>11659</v>
      </c>
      <c r="D36" s="44">
        <f t="shared" ref="D36:O36" si="5">IFERROR(D34-D35,"")</f>
        <v>22375.75</v>
      </c>
      <c r="E36" s="44">
        <f t="shared" si="5"/>
        <v>12931.93</v>
      </c>
      <c r="F36" s="44">
        <f t="shared" si="5"/>
        <v>-20375.27</v>
      </c>
      <c r="G36" s="44">
        <f t="shared" si="5"/>
        <v>14022.419999999998</v>
      </c>
      <c r="H36" s="44">
        <f t="shared" si="5"/>
        <v>16087.959999999995</v>
      </c>
      <c r="I36" s="44">
        <f t="shared" si="5"/>
        <v>15748.349999999999</v>
      </c>
      <c r="J36" s="44" t="str">
        <f t="shared" si="5"/>
        <v/>
      </c>
      <c r="K36" s="44" t="str">
        <f t="shared" si="5"/>
        <v/>
      </c>
      <c r="L36" s="44" t="str">
        <f t="shared" si="5"/>
        <v/>
      </c>
      <c r="M36" s="44" t="str">
        <f t="shared" si="5"/>
        <v/>
      </c>
      <c r="N36" s="44" t="str">
        <f t="shared" si="5"/>
        <v/>
      </c>
      <c r="O36" s="45">
        <f t="shared" si="5"/>
        <v>72450.139999999985</v>
      </c>
    </row>
    <row r="37" spans="2:15" ht="16.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Pérdidas y ganancias</vt:lpstr>
      <vt:lpstr>NetIncome</vt:lpstr>
      <vt:lpstr>'Pérdidas y ganancias'!Títulos_a_imprimir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2014-04-03T08:35:08Z</dcterms:created>
  <dcterms:modified xsi:type="dcterms:W3CDTF">2014-04-09T06:09:25Z</dcterms:modified>
</cp:coreProperties>
</file>